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bookViews>
    <workbookView xWindow="0" yWindow="0" windowWidth="15360" windowHeight="7050"/>
  </bookViews>
  <sheets>
    <sheet name="CONTRATACION 2022" sheetId="103" r:id="rId1"/>
    <sheet name="Hoja1" sheetId="104" r:id="rId2"/>
  </sheets>
  <definedNames>
    <definedName name="_xlnm._FilterDatabase" localSheetId="0" hidden="1">'CONTRATACION 2022'!$A$1:$AL$42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7" i="103" l="1"/>
  <c r="F29" i="103"/>
  <c r="F30" i="103"/>
  <c r="F31" i="103"/>
  <c r="F32" i="103"/>
  <c r="F33" i="103"/>
  <c r="F34" i="103"/>
  <c r="F35" i="103"/>
  <c r="F36" i="103"/>
  <c r="F38" i="103"/>
  <c r="F39" i="103"/>
  <c r="F40" i="103"/>
  <c r="F41" i="103"/>
  <c r="F42" i="103"/>
  <c r="F28" i="103"/>
  <c r="F27" i="103"/>
  <c r="F26" i="103"/>
  <c r="F25" i="103"/>
  <c r="F24" i="103" l="1"/>
  <c r="F22" i="103"/>
  <c r="F11" i="103"/>
  <c r="F7" i="103"/>
  <c r="F2" i="103"/>
  <c r="F3" i="103"/>
  <c r="F4" i="103"/>
  <c r="F5" i="103"/>
  <c r="AF2" i="103" l="1"/>
  <c r="AF3" i="103"/>
  <c r="AF4" i="103"/>
  <c r="AF5" i="103"/>
  <c r="AF6" i="103"/>
  <c r="AF7" i="103"/>
  <c r="AF8" i="103"/>
  <c r="AF9" i="103"/>
  <c r="AF10" i="103"/>
  <c r="AF11" i="103"/>
  <c r="AF12" i="103"/>
  <c r="AF13" i="103"/>
  <c r="AF14" i="103"/>
  <c r="AF15" i="103"/>
  <c r="AF16" i="103"/>
  <c r="AF17" i="103"/>
  <c r="AF18" i="103"/>
  <c r="AF19" i="103"/>
  <c r="AF20" i="103"/>
  <c r="AF21" i="103"/>
  <c r="AF22" i="103"/>
  <c r="AF23" i="103"/>
  <c r="AF24" i="103"/>
  <c r="AF25" i="103"/>
  <c r="AF26" i="103"/>
  <c r="AF27" i="103"/>
  <c r="AF28" i="103"/>
  <c r="AF29" i="103"/>
  <c r="AF30" i="103"/>
  <c r="AF31" i="103"/>
  <c r="AF32" i="103"/>
  <c r="AF33" i="103"/>
  <c r="AF34" i="103"/>
  <c r="AF35" i="103"/>
  <c r="AF36" i="103"/>
  <c r="AF37" i="103"/>
  <c r="J34" i="103"/>
  <c r="AJ11" i="103" l="1"/>
</calcChain>
</file>

<file path=xl/sharedStrings.xml><?xml version="1.0" encoding="utf-8"?>
<sst xmlns="http://schemas.openxmlformats.org/spreadsheetml/2006/main" count="459" uniqueCount="202">
  <si>
    <t>Cédula / Nit Del Contratista</t>
  </si>
  <si>
    <t>Fecha De Suscripción Del Contrato</t>
  </si>
  <si>
    <t>Cédula / Nit Del Supervisor</t>
  </si>
  <si>
    <t>Tipo De Vinculación Supervisor</t>
  </si>
  <si>
    <t>Plazo De Ejecución - Unidad De Ejecución</t>
  </si>
  <si>
    <t>Plazo De Ejecución - Número De Unidades</t>
  </si>
  <si>
    <t>Fecha Inicio Del Contrato</t>
  </si>
  <si>
    <t>Fecha Terminación Del Contrato</t>
  </si>
  <si>
    <t xml:space="preserve">Numero de Telefono </t>
  </si>
  <si>
    <t>PRESTACION DE SERVICIOS</t>
  </si>
  <si>
    <t>JURIDICA</t>
  </si>
  <si>
    <t>NATURAL</t>
  </si>
  <si>
    <t>INTERNO</t>
  </si>
  <si>
    <t>MES</t>
  </si>
  <si>
    <t>KEVIN ENRIQUE MENDOZA LIMA</t>
  </si>
  <si>
    <t>kevin2012mendoza@hotmail.com</t>
  </si>
  <si>
    <t>SERVICIO</t>
  </si>
  <si>
    <t>vivianalinaresariza@hotmail.com</t>
  </si>
  <si>
    <t>MANTENIMIENTO</t>
  </si>
  <si>
    <t>MIGUEL ANGEL CERON MOLINA</t>
  </si>
  <si>
    <t>SUMINISTRO</t>
  </si>
  <si>
    <t>DIAS</t>
  </si>
  <si>
    <t>erikayantonella@hotmail.com</t>
  </si>
  <si>
    <t>CARLOS ALEJANDRO VILLEGAS QUINTERO</t>
  </si>
  <si>
    <t>GABRIEL GILBERTO CARDENAS BEJARANO</t>
  </si>
  <si>
    <t>NATALIA ANDREA SALAMANCA ROSAS</t>
  </si>
  <si>
    <t xml:space="preserve">No. De Contrato </t>
  </si>
  <si>
    <t>RUBRO PRESUPUESTAL</t>
  </si>
  <si>
    <t>VALOR CDP</t>
  </si>
  <si>
    <t>213010101/213020101</t>
  </si>
  <si>
    <t>No. Registro</t>
  </si>
  <si>
    <t>No CDP</t>
  </si>
  <si>
    <t>OBJETO DEL CONTRATO</t>
  </si>
  <si>
    <t>NOMBRE DEL CONTRATISTA</t>
  </si>
  <si>
    <t>VALOR FINAL DEL CONTRATO</t>
  </si>
  <si>
    <t>BRISA MARINA DIAZ MELO</t>
  </si>
  <si>
    <t>KARINA MARIA ANDRADE MONTALVO</t>
  </si>
  <si>
    <t>FABIO GONZALEZ CORREA</t>
  </si>
  <si>
    <t xml:space="preserve">DIAS </t>
  </si>
  <si>
    <t xml:space="preserve">MES </t>
  </si>
  <si>
    <t>VALOR INICIAL DEL CONTRATO</t>
  </si>
  <si>
    <t>CLAUDIA YINET VANEGAS FIGUEROA</t>
  </si>
  <si>
    <t>ROSA EMILIANA MELO LOAIZA</t>
  </si>
  <si>
    <t>CORREO ELECTRONICO</t>
  </si>
  <si>
    <t>LILIANA PATRICIA MARTINEZ SANCHEZ</t>
  </si>
  <si>
    <t>lipamasa@hotmail.com</t>
  </si>
  <si>
    <t>TIPO DE CONTRATO</t>
  </si>
  <si>
    <t>FECHA DE EXPEDICION DEL CDP</t>
  </si>
  <si>
    <t>FECHA DE ADICION, PRORROGA O MODIFICACION</t>
  </si>
  <si>
    <t>VIVIANA ANDREA  MEJIA PEREZ</t>
  </si>
  <si>
    <t>JOSE ARMANDO SAAVEDRA PUENTES</t>
  </si>
  <si>
    <t>yoli19c@hotmail.com</t>
  </si>
  <si>
    <t>EPIFANIO RENGIFO MONTAÑO</t>
  </si>
  <si>
    <t>epiregifo@hotmail.com</t>
  </si>
  <si>
    <t>JOSE SEGUNDO MORENO POLO</t>
  </si>
  <si>
    <t>LINA KAHORY RIVERA PRECIADO</t>
  </si>
  <si>
    <t>kahory_994@hotmail.com</t>
  </si>
  <si>
    <t>822007412-5</t>
  </si>
  <si>
    <t>INGENIERIA Y ARQUITECTURA HOSPITALARIA SAS</t>
  </si>
  <si>
    <t>ingeniriaarquitectura@iahospitalaria.com</t>
  </si>
  <si>
    <t>Fecha Terminación FINAL del Contrato</t>
  </si>
  <si>
    <t>avillegas,164@gmail.com</t>
  </si>
  <si>
    <t>JORGE EDUARDO VILLEGAS GARCIA</t>
  </si>
  <si>
    <t>ordenado_jevg@yahoo.es</t>
  </si>
  <si>
    <t>YARLEDY GARZON CACERES</t>
  </si>
  <si>
    <t>yarledygarzonc26@gmail.com</t>
  </si>
  <si>
    <t>LUIS ANGEL ROMERO PARDO</t>
  </si>
  <si>
    <t>LUGAR DE EXPEDICION</t>
  </si>
  <si>
    <t>PERSONA</t>
  </si>
  <si>
    <t>SAN JOSE DEL GUAVIARE</t>
  </si>
  <si>
    <t>BOGOTA D.C</t>
  </si>
  <si>
    <t>VILLAVICENCIO</t>
  </si>
  <si>
    <t>luis.romero@campusucc.edu.co</t>
  </si>
  <si>
    <t>VALOR MENSUAL (SI APLICA)</t>
  </si>
  <si>
    <t>SAN JUAN DEL CESAR</t>
  </si>
  <si>
    <t>SUBGERENCIA DE GESTION ADMINISTRATIVA Y FINANCIERA</t>
  </si>
  <si>
    <t>NIT</t>
  </si>
  <si>
    <t>EL RETORNO</t>
  </si>
  <si>
    <t>IBAGUE</t>
  </si>
  <si>
    <t>CALI</t>
  </si>
  <si>
    <t>SERVICIO DE ECONOMATO</t>
  </si>
  <si>
    <t>POPAYAN</t>
  </si>
  <si>
    <t>FACTURACION</t>
  </si>
  <si>
    <t>FUSAGASUGA</t>
  </si>
  <si>
    <t>RUT</t>
  </si>
  <si>
    <t>PLANEACION, MERCADEO Y SISTEMAS DE INFORMACION</t>
  </si>
  <si>
    <t>COORDINACIÓN MEDICA</t>
  </si>
  <si>
    <t>MONTERIA</t>
  </si>
  <si>
    <t>CALIDAD</t>
  </si>
  <si>
    <t>SEGURIDAD DEL PACIENTE</t>
  </si>
  <si>
    <t>AREA</t>
  </si>
  <si>
    <t>REMOLINO</t>
  </si>
  <si>
    <t>CERETE</t>
  </si>
  <si>
    <t>YEIMY MILENA LESMES HERNANDEZ</t>
  </si>
  <si>
    <t>yeimy-mile@hotmail.com</t>
  </si>
  <si>
    <t>JHON JAIME CHAPARRO GOMEZ</t>
  </si>
  <si>
    <t>MANI</t>
  </si>
  <si>
    <t>jhonchaparrog21@hotmail.com</t>
  </si>
  <si>
    <t>CRISTINA PAOLA SANCHEZ MENDOZA</t>
  </si>
  <si>
    <t>cs0884889@gmail.com</t>
  </si>
  <si>
    <t>ASEO Y DESINFECCION</t>
  </si>
  <si>
    <t>FREDDY LEONARDO GONZALEZ ENCISO</t>
  </si>
  <si>
    <t>lefregoen@gmail.com</t>
  </si>
  <si>
    <t>SISTEMAS</t>
  </si>
  <si>
    <t>ESMERALDA MEJIA MELO</t>
  </si>
  <si>
    <t>esmeraldamejia962@yahoo.com</t>
  </si>
  <si>
    <t>NUMERO CDP ADICION</t>
  </si>
  <si>
    <t>NUMERO DE RP ADICION</t>
  </si>
  <si>
    <t>VALOR ADICIONADO</t>
  </si>
  <si>
    <t>PLAZO ADICIONADO</t>
  </si>
  <si>
    <t>NUMERO PLAZO DE EJECUCION</t>
  </si>
  <si>
    <t>CRISTIAN STIVEN ZULUAGA RODRIGUEZ</t>
  </si>
  <si>
    <t>cristianzuluagaorion@gmail.com</t>
  </si>
  <si>
    <t>TIPO DE MODIFICACION Y/O OBSERVACION</t>
  </si>
  <si>
    <t>NOMBRE SUPERVISOR</t>
  </si>
  <si>
    <t>FLASS SERVIC SAS</t>
  </si>
  <si>
    <t>900740386-7</t>
  </si>
  <si>
    <t>flassservic.sas@hotmail.com</t>
  </si>
  <si>
    <t>MANIZALES</t>
  </si>
  <si>
    <t>k_ari7@hotmail.com</t>
  </si>
  <si>
    <t>PRESTACION DE SERVICIOS COMO AUXILIAR ADMINISTRATIVO PARA LA ESE HOSPITAL SAN JOSE DEL GUAVIARE</t>
  </si>
  <si>
    <t>PRESTACION DE SERVICIOS COMO AUXILIAR DE COCINA PARA LA ESE HOSPITAL SAN JOSE DEL GUAVIARE</t>
  </si>
  <si>
    <t>PRESTACION DE SERVICIOS COMO AUXILIAR DE ENFERMERIA PARA LA ESE HOSPITAL SAN JOSE DEL GUAVIARE</t>
  </si>
  <si>
    <t xml:space="preserve">PRESTACION DE SERVICIOS COMO AUXILIAR ADMINISTRATIVO PARA REALIZAR ACTIVIDADES DE MENSAJERIA INTERNA Y EXTERNA PARA LA ESE HOSPITAL SAN JOSE DEL GUAVIARE   </t>
  </si>
  <si>
    <t xml:space="preserve">PRESTACION DE SERVICIOS ESPECIALIZADOS EN MEDICINA INTERNA PARA LA ESE HOSPITAL SAN JOSE DEL GUAVIARE </t>
  </si>
  <si>
    <t>PRESTACION DE SERVICIOS PARA REALIZAR ACTIVIDADES DE ASEO Y DESINFECCION EN LAS AREAS ASISTENCIALES Y ADMINISTRATIVAS DE LA ESE HOSPITAL SAN JOSE DEL GUAVIARE</t>
  </si>
  <si>
    <t>PRESTACION DE SERVICIOS PROFESIONALES COMO MEDICO GENERAL PARA LA ESE HOSPITAL SAN JOSE DEL GUAVIARE</t>
  </si>
  <si>
    <t>PRESTACION DE SERVICIOS PROFESIONALES DE APOYO AL AREA DE ACTIVOS FIJOS DE LA ESE HOSPITAL SAN JOSE DEL GUAVIARE</t>
  </si>
  <si>
    <t>PRESTACION DE SERVICIOS PROFESIONALES EN ENFERMERIA PARA LA ESE HOSPITAL SAN JOSE DEL GUAVIARE</t>
  </si>
  <si>
    <t>MARIA ISABEL RODRIGUEZ CASTRO</t>
  </si>
  <si>
    <t>mariaisabelrodriguezcastro97@gmail.com</t>
  </si>
  <si>
    <t>SILVIA ELENA ALVAREZ ECHAVARRIA</t>
  </si>
  <si>
    <t>silviaelenalvarez@gmail.com</t>
  </si>
  <si>
    <t>ANDRES EDUARDO DIAZ TORRES</t>
  </si>
  <si>
    <t>andresdiaz33@hotmail.com</t>
  </si>
  <si>
    <t xml:space="preserve">GLORIA EDITH HOLGUIN </t>
  </si>
  <si>
    <t>JUAN SEBASTIAN HERNANDEZ RODRIGUEZ</t>
  </si>
  <si>
    <t>hjuansebastian322@gmail.com</t>
  </si>
  <si>
    <t>hernandezrojas569@gmail.com</t>
  </si>
  <si>
    <t>JUAN CAMILO HERNANDEZ ROJAS</t>
  </si>
  <si>
    <t>ESPECIALISTAS</t>
  </si>
  <si>
    <t>CARMEN JULEIDY GOMEZ BARRERA</t>
  </si>
  <si>
    <t>gomez.juleidy13@gmail.com</t>
  </si>
  <si>
    <t>ANGIE DANIELA ALVARADO CAMPERO</t>
  </si>
  <si>
    <t>SOACHA</t>
  </si>
  <si>
    <t>danielaalvarado602@gmail.com</t>
  </si>
  <si>
    <t>corzosanchezleidyjohana@gmail.com</t>
  </si>
  <si>
    <t xml:space="preserve">DIEGO ALEXANDER OSPINA AGUIRRE </t>
  </si>
  <si>
    <t>diegoao.1907@gmacil.com</t>
  </si>
  <si>
    <t xml:space="preserve">NATURAL </t>
  </si>
  <si>
    <t xml:space="preserve">ENFERMERIA </t>
  </si>
  <si>
    <t xml:space="preserve">VIVIANA LINARES ARIZA </t>
  </si>
  <si>
    <t>PRESTACION DE SERVICIOS COMO INGENIERA INDUSTRIAL PARA LA ESE HOSPITAL SAN JOSE DEL GUAVIARE</t>
  </si>
  <si>
    <t>WENDY YESENIA PELAEZ FIERRO</t>
  </si>
  <si>
    <t>wendy_pelaezfierro@hotmail,com</t>
  </si>
  <si>
    <t xml:space="preserve">MICHAEL JAVIER BELTRAN BERMUDEZ </t>
  </si>
  <si>
    <t>bermudez10mj@gmail.com</t>
  </si>
  <si>
    <t xml:space="preserve">EMFERMERIA </t>
  </si>
  <si>
    <t>MARIA CLAUDIA SANCHEZ ABRIL</t>
  </si>
  <si>
    <t>claudiaenfer05@gmail.com</t>
  </si>
  <si>
    <t xml:space="preserve">PRESTACION DE SERVICIOS COMO PROFESIONAL DE APOYO PARA LA ESE HOSPITAL SAN JOSE DEL GUAVIARE </t>
  </si>
  <si>
    <t>LINA MARYURI QUEZADA MENDEZ</t>
  </si>
  <si>
    <t>limquezadam@unal.edu.co</t>
  </si>
  <si>
    <t xml:space="preserve"> SUMINISTRO DE MATERIALES, INSUMOS E IMPLEMENTOS DE FERRETERIA PARA EJECUTAR EL MANTENIMIENTO DE LA INFRAESTRUCTURA HOSPITALARIA PARA LA E.S.E. HOSPITAL SAN JOSÉ DEL GUAVIARE</t>
  </si>
  <si>
    <t>jesuscristomisalvadorDIOS@Gmail.com</t>
  </si>
  <si>
    <t>ALIX EMILCE RAMIREZ LOPEZ</t>
  </si>
  <si>
    <t>alixitaemili@gmail.com</t>
  </si>
  <si>
    <t>SUMINISTRO DE REPUESTOS DE EQUIPOS DE CÓMPUTO E IMPRESORAS, DISPOSITIVOS DE REDES Y COMUNICACIONES PARA EL MANTENIMIENTO DE LA INFRAESTRUCTURA TECNOLÓGICA DE LA E.S.E HOSPITAL SAN JOSE DEL GUAVIARE</t>
  </si>
  <si>
    <t xml:space="preserve">SINDY GIMENA MARIN PINEDA </t>
  </si>
  <si>
    <t>Ttiendateknopolis17@gmail.com</t>
  </si>
  <si>
    <t>NATUAL</t>
  </si>
  <si>
    <t>JOSE ANDRES DIAZ BASCA</t>
  </si>
  <si>
    <t>gualocontratos@gmail.com</t>
  </si>
  <si>
    <t>SERVICIO DE CATERING PARA LA CELEBRACION DE LAS DECIMO QUINTAS JUSTAS OCUPACIONALES EN LA ESE HOSPITAL SAN JOSE DEL GUAVIARE</t>
  </si>
  <si>
    <t>JEIDI DAYANA CAMPUZANO ROMERO</t>
  </si>
  <si>
    <t>jeidy99romero@gmail.com</t>
  </si>
  <si>
    <t>DIANA ALEXANDRA ROSERO ARMERO</t>
  </si>
  <si>
    <t>dianarosero1995@hotmail.com</t>
  </si>
  <si>
    <t>ESPERANZA GOMEZ RIORRECIO</t>
  </si>
  <si>
    <t>pancha2977@hotmail.com</t>
  </si>
  <si>
    <t>VILLA DE LEIVA</t>
  </si>
  <si>
    <t>PRESTACION DE SERVICIOS MEDICO GENERAL PARA LA ESE HOSPITAL SAN JOSE DEL GUAVIARE</t>
  </si>
  <si>
    <t>PRESTACION DE SERVICIOS COMO INGENIERO CIVIL PARA EL AREA DE PLANEACION, MERCADEO Y SISTEMAS DE INFORMACION PARA LA ESE HOSPITAL SAN JOSE DEL GUAVIARE</t>
  </si>
  <si>
    <t>VALLE DEL GUAMEZ</t>
  </si>
  <si>
    <t>MANTENIMIENTO PREVENTIVO, CORRECTIVO Y STOCK DE REPUESTOS DE LOS EQUIPOS DE LAVANDERIA, DENOMINADOS LAVADORAS, SECADORAS Y CALENTADORES DE LA ESE HOSPITAL SAN JOSE DEL GUAVIARE</t>
  </si>
  <si>
    <t>SUMINISTRO DE VIVERES PARA LA PREPARACION DE RACIONES INTRAHOSPITALARIAS EN LA ESE HOSPITAL SAN JOSE DEL GUAVIARE</t>
  </si>
  <si>
    <t>PRESTACION DE SERVICIOS COMO TECNICO EN ALIMENTOS PARA LA ESE HOSPITAL SAN JOSE DEL GUAVIARE</t>
  </si>
  <si>
    <t>DIANA MARCELA CALVO LEON</t>
  </si>
  <si>
    <t>LUZ MIRYAN MENESES ARIAS</t>
  </si>
  <si>
    <t xml:space="preserve"> Actividades jurídicas.</t>
  </si>
  <si>
    <t>CODIGO</t>
  </si>
  <si>
    <t>ACTIVIDAD</t>
  </si>
  <si>
    <t>ADMINISTRATIVOS</t>
  </si>
  <si>
    <t>Actividades combinadas de servicios administrativos de oficina.</t>
  </si>
  <si>
    <t>Otras actividades profesionales, científicas y técnicas n.c.p.</t>
  </si>
  <si>
    <t>Actividades de mensajería</t>
  </si>
  <si>
    <t>Elaboración de comidas y platos preparados.</t>
  </si>
  <si>
    <t>COCINA</t>
  </si>
  <si>
    <t>AUXILIARES Y TECNICOS ADMINISTRATIVOS</t>
  </si>
  <si>
    <t>TRABAJADORA SOCIAL</t>
  </si>
  <si>
    <t>MENSAJERIA</t>
  </si>
  <si>
    <t>ABOGADO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</si>
</sst>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rgb="FFFF000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3" fontId="8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10" fillId="0" borderId="1" xfId="4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3" fontId="8" fillId="0" borderId="1" xfId="4" applyNumberFormat="1" applyFont="1" applyFill="1" applyBorder="1" applyAlignment="1">
      <alignment horizontal="center" vertical="center" wrapText="1"/>
    </xf>
    <xf numFmtId="164" fontId="9" fillId="0" borderId="1" xfId="4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left" vertical="center"/>
    </xf>
    <xf numFmtId="3" fontId="20" fillId="0" borderId="1" xfId="0" applyNumberFormat="1" applyFont="1" applyFill="1" applyBorder="1" applyAlignment="1">
      <alignment horizontal="left" vertical="center"/>
    </xf>
    <xf numFmtId="3" fontId="11" fillId="0" borderId="1" xfId="1" applyNumberFormat="1" applyFont="1" applyFill="1" applyBorder="1" applyAlignment="1">
      <alignment horizontal="right" vertical="center" wrapText="1"/>
    </xf>
    <xf numFmtId="3" fontId="14" fillId="0" borderId="1" xfId="0" applyNumberFormat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14" fontId="13" fillId="0" borderId="1" xfId="0" applyNumberFormat="1" applyFont="1" applyFill="1" applyBorder="1" applyAlignment="1">
      <alignment horizontal="right" vertical="center"/>
    </xf>
    <xf numFmtId="14" fontId="14" fillId="0" borderId="1" xfId="1" applyNumberFormat="1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3" fontId="14" fillId="0" borderId="1" xfId="4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3" fontId="10" fillId="0" borderId="0" xfId="1" applyNumberFormat="1" applyFont="1" applyFill="1" applyAlignment="1">
      <alignment horizontal="left" vertical="center"/>
    </xf>
    <xf numFmtId="3" fontId="2" fillId="0" borderId="0" xfId="0" applyNumberFormat="1" applyFont="1" applyFill="1" applyAlignment="1">
      <alignment horizontal="center" vertical="center"/>
    </xf>
    <xf numFmtId="14" fontId="14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right" vertical="center"/>
    </xf>
    <xf numFmtId="3" fontId="14" fillId="0" borderId="1" xfId="4" applyNumberFormat="1" applyFont="1" applyFill="1" applyBorder="1" applyAlignment="1">
      <alignment horizontal="right" vertical="center" wrapText="1"/>
    </xf>
    <xf numFmtId="3" fontId="11" fillId="0" borderId="1" xfId="1" applyNumberFormat="1" applyFont="1" applyFill="1" applyBorder="1" applyAlignment="1">
      <alignment horizontal="right" vertical="center"/>
    </xf>
    <xf numFmtId="3" fontId="14" fillId="0" borderId="1" xfId="4" applyNumberFormat="1" applyFont="1" applyFill="1" applyBorder="1" applyAlignment="1">
      <alignment horizontal="right" vertical="center"/>
    </xf>
    <xf numFmtId="164" fontId="11" fillId="0" borderId="1" xfId="4" applyNumberFormat="1" applyFont="1" applyFill="1" applyBorder="1" applyAlignment="1">
      <alignment horizontal="right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3" fontId="3" fillId="0" borderId="1" xfId="2" applyNumberFormat="1" applyFont="1" applyFill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/>
    </xf>
    <xf numFmtId="14" fontId="14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left" vertical="center"/>
    </xf>
    <xf numFmtId="3" fontId="20" fillId="0" borderId="0" xfId="0" applyNumberFormat="1" applyFont="1" applyFill="1" applyAlignment="1">
      <alignment horizontal="left" vertical="center"/>
    </xf>
    <xf numFmtId="3" fontId="11" fillId="0" borderId="0" xfId="1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14" fillId="0" borderId="0" xfId="0" applyNumberFormat="1" applyFont="1" applyFill="1" applyAlignment="1">
      <alignment horizontal="left" vertical="center"/>
    </xf>
    <xf numFmtId="3" fontId="14" fillId="0" borderId="0" xfId="4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right" vertical="center"/>
    </xf>
    <xf numFmtId="14" fontId="13" fillId="0" borderId="0" xfId="0" applyNumberFormat="1" applyFont="1" applyFill="1" applyAlignment="1">
      <alignment horizontal="center" vertical="center"/>
    </xf>
    <xf numFmtId="14" fontId="13" fillId="0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/>
    </xf>
    <xf numFmtId="14" fontId="14" fillId="0" borderId="0" xfId="1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3" fontId="14" fillId="0" borderId="0" xfId="4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center" vertical="center"/>
    </xf>
    <xf numFmtId="14" fontId="11" fillId="0" borderId="0" xfId="0" applyNumberFormat="1" applyFont="1" applyFill="1" applyAlignment="1">
      <alignment horizontal="center" vertical="center"/>
    </xf>
    <xf numFmtId="3" fontId="14" fillId="0" borderId="0" xfId="1" applyNumberFormat="1" applyFont="1" applyFill="1" applyAlignment="1">
      <alignment horizontal="center" vertical="center"/>
    </xf>
    <xf numFmtId="3" fontId="11" fillId="0" borderId="0" xfId="1" applyNumberFormat="1" applyFont="1" applyFill="1" applyAlignment="1">
      <alignment horizontal="center" vertical="center"/>
    </xf>
    <xf numFmtId="164" fontId="11" fillId="0" borderId="0" xfId="4" applyNumberFormat="1" applyFont="1" applyFill="1" applyAlignment="1">
      <alignment horizontal="right" vertical="center"/>
    </xf>
    <xf numFmtId="3" fontId="16" fillId="0" borderId="1" xfId="1" applyNumberFormat="1" applyFont="1" applyFill="1" applyBorder="1" applyAlignment="1">
      <alignment horizontal="center" vertical="center" wrapText="1"/>
    </xf>
    <xf numFmtId="1" fontId="18" fillId="0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right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right" vertical="center" wrapText="1"/>
    </xf>
    <xf numFmtId="1" fontId="19" fillId="0" borderId="1" xfId="1" applyNumberFormat="1" applyFont="1" applyFill="1" applyBorder="1" applyAlignment="1">
      <alignment horizontal="right" vertical="center"/>
    </xf>
    <xf numFmtId="14" fontId="13" fillId="0" borderId="1" xfId="1" applyNumberFormat="1" applyFont="1" applyFill="1" applyBorder="1" applyAlignment="1">
      <alignment horizontal="right" vertical="center" wrapText="1"/>
    </xf>
    <xf numFmtId="3" fontId="6" fillId="0" borderId="1" xfId="3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right" vertical="center"/>
    </xf>
    <xf numFmtId="3" fontId="13" fillId="0" borderId="1" xfId="1" applyNumberFormat="1" applyFont="1" applyFill="1" applyBorder="1" applyAlignment="1">
      <alignment horizontal="right" vertical="center"/>
    </xf>
    <xf numFmtId="3" fontId="14" fillId="0" borderId="1" xfId="1" applyNumberFormat="1" applyFont="1" applyFill="1" applyBorder="1" applyAlignment="1">
      <alignment horizontal="left" vertical="center"/>
    </xf>
    <xf numFmtId="3" fontId="6" fillId="0" borderId="0" xfId="3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right" vertical="center"/>
    </xf>
    <xf numFmtId="3" fontId="14" fillId="0" borderId="0" xfId="1" applyNumberFormat="1" applyFont="1" applyFill="1" applyAlignment="1">
      <alignment horizontal="left" vertical="center"/>
    </xf>
    <xf numFmtId="1" fontId="20" fillId="0" borderId="1" xfId="1" applyNumberFormat="1" applyFont="1" applyFill="1" applyBorder="1" applyAlignment="1">
      <alignment horizontal="right" vertical="center"/>
    </xf>
    <xf numFmtId="3" fontId="12" fillId="0" borderId="1" xfId="1" applyNumberFormat="1" applyFont="1" applyFill="1" applyBorder="1" applyAlignment="1">
      <alignment horizontal="right" vertical="center"/>
    </xf>
    <xf numFmtId="3" fontId="6" fillId="0" borderId="1" xfId="3" applyNumberFormat="1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right" vertical="center" wrapText="1"/>
    </xf>
    <xf numFmtId="14" fontId="15" fillId="0" borderId="1" xfId="1" applyNumberFormat="1" applyFont="1" applyFill="1" applyBorder="1" applyAlignment="1">
      <alignment horizontal="right" vertical="center"/>
    </xf>
    <xf numFmtId="3" fontId="22" fillId="0" borderId="1" xfId="3" applyNumberFormat="1" applyFont="1" applyFill="1" applyBorder="1" applyAlignment="1">
      <alignment horizontal="left" vertical="center"/>
    </xf>
    <xf numFmtId="14" fontId="13" fillId="0" borderId="1" xfId="1" applyNumberFormat="1" applyFont="1" applyFill="1" applyBorder="1" applyAlignment="1">
      <alignment horizontal="right" vertical="center"/>
    </xf>
    <xf numFmtId="3" fontId="11" fillId="0" borderId="2" xfId="1" applyNumberFormat="1" applyFont="1" applyFill="1" applyBorder="1" applyAlignment="1">
      <alignment horizontal="right" vertical="center"/>
    </xf>
    <xf numFmtId="3" fontId="13" fillId="0" borderId="2" xfId="1" applyNumberFormat="1" applyFont="1" applyFill="1" applyBorder="1" applyAlignment="1">
      <alignment horizontal="right" vertical="center"/>
    </xf>
    <xf numFmtId="14" fontId="13" fillId="0" borderId="0" xfId="1" applyNumberFormat="1" applyFont="1" applyFill="1" applyAlignment="1">
      <alignment horizontal="right" vertical="center"/>
    </xf>
    <xf numFmtId="3" fontId="20" fillId="0" borderId="1" xfId="1" applyNumberFormat="1" applyFont="1" applyFill="1" applyBorder="1" applyAlignment="1">
      <alignment horizontal="left" vertical="center"/>
    </xf>
    <xf numFmtId="3" fontId="15" fillId="0" borderId="1" xfId="1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left" vertical="center"/>
    </xf>
    <xf numFmtId="3" fontId="13" fillId="0" borderId="0" xfId="1" applyNumberFormat="1" applyFont="1" applyFill="1" applyAlignment="1">
      <alignment horizontal="right" vertical="center"/>
    </xf>
    <xf numFmtId="1" fontId="20" fillId="0" borderId="0" xfId="1" applyNumberFormat="1" applyFont="1" applyFill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ill="1"/>
    <xf numFmtId="1" fontId="12" fillId="0" borderId="1" xfId="0" applyNumberFormat="1" applyFont="1" applyFill="1" applyBorder="1" applyAlignment="1">
      <alignment horizontal="right" vertical="center"/>
    </xf>
    <xf numFmtId="1" fontId="12" fillId="0" borderId="0" xfId="0" applyNumberFormat="1" applyFont="1" applyFill="1" applyAlignment="1">
      <alignment horizontal="right" vertical="center"/>
    </xf>
    <xf numFmtId="3" fontId="20" fillId="0" borderId="2" xfId="0" applyNumberFormat="1" applyFont="1" applyFill="1" applyBorder="1" applyAlignment="1">
      <alignment horizontal="left" vertical="center"/>
    </xf>
    <xf numFmtId="1" fontId="19" fillId="0" borderId="2" xfId="1" applyNumberFormat="1" applyFont="1" applyFill="1" applyBorder="1" applyAlignment="1">
      <alignment horizontal="right" vertical="center"/>
    </xf>
    <xf numFmtId="1" fontId="12" fillId="0" borderId="2" xfId="0" applyNumberFormat="1" applyFont="1" applyFill="1" applyBorder="1" applyAlignment="1">
      <alignment horizontal="right" vertical="center"/>
    </xf>
    <xf numFmtId="14" fontId="13" fillId="0" borderId="2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</cellXfs>
  <cellStyles count="5">
    <cellStyle name="Hipervínculo" xfId="3" builtinId="8"/>
    <cellStyle name="Millares" xfId="4" builtinId="3"/>
    <cellStyle name="Millares [0]" xfId="1" builtinId="6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esuscristomisalvadorDIOS@Gmail.com" TargetMode="External"/><Relationship Id="rId18" Type="http://schemas.openxmlformats.org/officeDocument/2006/relationships/hyperlink" Target="mailto:dianarosero1995@hotmail.com" TargetMode="External"/><Relationship Id="rId26" Type="http://schemas.openxmlformats.org/officeDocument/2006/relationships/hyperlink" Target="mailto:danielaalvarado602@gmail.com" TargetMode="External"/><Relationship Id="rId21" Type="http://schemas.openxmlformats.org/officeDocument/2006/relationships/hyperlink" Target="mailto:k_ari7@hotmail.com" TargetMode="External"/><Relationship Id="rId34" Type="http://schemas.openxmlformats.org/officeDocument/2006/relationships/hyperlink" Target="mailto:luis.romero@campusucc.edu.co" TargetMode="External"/><Relationship Id="rId7" Type="http://schemas.openxmlformats.org/officeDocument/2006/relationships/hyperlink" Target="mailto:bermudez10mj@gmail.com" TargetMode="External"/><Relationship Id="rId12" Type="http://schemas.openxmlformats.org/officeDocument/2006/relationships/hyperlink" Target="mailto:kahory_994@hotmail.com" TargetMode="External"/><Relationship Id="rId17" Type="http://schemas.openxmlformats.org/officeDocument/2006/relationships/hyperlink" Target="mailto:jeidy99romero@gmail.com" TargetMode="External"/><Relationship Id="rId25" Type="http://schemas.openxmlformats.org/officeDocument/2006/relationships/hyperlink" Target="mailto:diegoao.1907@gmacil.com" TargetMode="External"/><Relationship Id="rId33" Type="http://schemas.openxmlformats.org/officeDocument/2006/relationships/hyperlink" Target="mailto:kevin2012mendoza@hotmail.com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mariaisabelrodriguezcastro97@gmail.com" TargetMode="External"/><Relationship Id="rId16" Type="http://schemas.openxmlformats.org/officeDocument/2006/relationships/hyperlink" Target="mailto:gualocontratos@gmail.com" TargetMode="External"/><Relationship Id="rId20" Type="http://schemas.openxmlformats.org/officeDocument/2006/relationships/hyperlink" Target="mailto:ingeniriaarquitectura@iahospitalaria.com" TargetMode="External"/><Relationship Id="rId29" Type="http://schemas.openxmlformats.org/officeDocument/2006/relationships/hyperlink" Target="mailto:cristianzuluagaorion@gmail.com" TargetMode="External"/><Relationship Id="rId1" Type="http://schemas.openxmlformats.org/officeDocument/2006/relationships/hyperlink" Target="mailto:silviaelenalvarez@gmail.com" TargetMode="External"/><Relationship Id="rId6" Type="http://schemas.openxmlformats.org/officeDocument/2006/relationships/hyperlink" Target="mailto:wendy_pelaezfierro@hotmail,com" TargetMode="External"/><Relationship Id="rId11" Type="http://schemas.openxmlformats.org/officeDocument/2006/relationships/hyperlink" Target="mailto:erikayantonella@hotmail.com" TargetMode="External"/><Relationship Id="rId24" Type="http://schemas.openxmlformats.org/officeDocument/2006/relationships/hyperlink" Target="mailto:hernandezrojas569@gmail.com" TargetMode="External"/><Relationship Id="rId32" Type="http://schemas.openxmlformats.org/officeDocument/2006/relationships/hyperlink" Target="mailto:flassservic.sas@hotmail.com" TargetMode="External"/><Relationship Id="rId37" Type="http://schemas.openxmlformats.org/officeDocument/2006/relationships/hyperlink" Target="mailto:gomez.juleidy13@gmail.com" TargetMode="External"/><Relationship Id="rId5" Type="http://schemas.openxmlformats.org/officeDocument/2006/relationships/hyperlink" Target="mailto:corzosanchezleidyjohana@gmail.com" TargetMode="External"/><Relationship Id="rId15" Type="http://schemas.openxmlformats.org/officeDocument/2006/relationships/hyperlink" Target="mailto:Ttiendateknopolis17@gmail.com" TargetMode="External"/><Relationship Id="rId23" Type="http://schemas.openxmlformats.org/officeDocument/2006/relationships/hyperlink" Target="mailto:yoli19c@hotmail.com" TargetMode="External"/><Relationship Id="rId28" Type="http://schemas.openxmlformats.org/officeDocument/2006/relationships/hyperlink" Target="mailto:lefregoen@gmail.com" TargetMode="External"/><Relationship Id="rId36" Type="http://schemas.openxmlformats.org/officeDocument/2006/relationships/hyperlink" Target="mailto:hjuansebastian322@gmail.com" TargetMode="External"/><Relationship Id="rId10" Type="http://schemas.openxmlformats.org/officeDocument/2006/relationships/hyperlink" Target="mailto:ordenado_jevg@yahoo.es" TargetMode="External"/><Relationship Id="rId19" Type="http://schemas.openxmlformats.org/officeDocument/2006/relationships/hyperlink" Target="mailto:pancha2977@hotmail.com" TargetMode="External"/><Relationship Id="rId31" Type="http://schemas.openxmlformats.org/officeDocument/2006/relationships/hyperlink" Target="mailto:yeimy-mile@hotmail.com" TargetMode="External"/><Relationship Id="rId4" Type="http://schemas.openxmlformats.org/officeDocument/2006/relationships/hyperlink" Target="mailto:yarledygarzonc26@gmail.com" TargetMode="External"/><Relationship Id="rId9" Type="http://schemas.openxmlformats.org/officeDocument/2006/relationships/hyperlink" Target="mailto:limquezadam@unal.edu.co" TargetMode="External"/><Relationship Id="rId14" Type="http://schemas.openxmlformats.org/officeDocument/2006/relationships/hyperlink" Target="mailto:alixitaemili@gmail.com" TargetMode="External"/><Relationship Id="rId22" Type="http://schemas.openxmlformats.org/officeDocument/2006/relationships/hyperlink" Target="mailto:andresdiaz33@hotmail.com" TargetMode="External"/><Relationship Id="rId27" Type="http://schemas.openxmlformats.org/officeDocument/2006/relationships/hyperlink" Target="mailto:esmeraldamejia962@yahoo.com" TargetMode="External"/><Relationship Id="rId30" Type="http://schemas.openxmlformats.org/officeDocument/2006/relationships/hyperlink" Target="mailto:cs0884889@gmail.com" TargetMode="External"/><Relationship Id="rId35" Type="http://schemas.openxmlformats.org/officeDocument/2006/relationships/hyperlink" Target="mailto:jhonchaparrog21@hotmail.com" TargetMode="External"/><Relationship Id="rId8" Type="http://schemas.openxmlformats.org/officeDocument/2006/relationships/hyperlink" Target="mailto:claudiaenfer05@gmail.com" TargetMode="External"/><Relationship Id="rId3" Type="http://schemas.openxmlformats.org/officeDocument/2006/relationships/hyperlink" Target="mailto:vivianalinaresariz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310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9.140625" defaultRowHeight="15" x14ac:dyDescent="0.25"/>
  <cols>
    <col min="1" max="1" width="7.42578125" style="49" customWidth="1"/>
    <col min="2" max="2" width="10.5703125" style="45" customWidth="1"/>
    <col min="3" max="3" width="14.7109375" style="46" customWidth="1"/>
    <col min="4" max="4" width="17.7109375" style="47" customWidth="1"/>
    <col min="5" max="5" width="17.42578125" style="48" customWidth="1"/>
    <col min="6" max="6" width="14.140625" style="92" customWidth="1"/>
    <col min="7" max="7" width="9.5703125" style="93" customWidth="1"/>
    <col min="8" max="8" width="7.140625" style="99" customWidth="1"/>
    <col min="9" max="9" width="14.28515625" style="88" customWidth="1"/>
    <col min="10" max="10" width="15.5703125" style="48" customWidth="1"/>
    <col min="11" max="11" width="25.85546875" style="50" customWidth="1"/>
    <col min="12" max="12" width="14.85546875" style="51" customWidth="1"/>
    <col min="13" max="13" width="19.7109375" style="78" hidden="1" customWidth="1"/>
    <col min="14" max="14" width="32.5703125" style="46" hidden="1" customWidth="1"/>
    <col min="15" max="15" width="12.140625" style="77" hidden="1" customWidth="1"/>
    <col min="16" max="16" width="12.85546875" style="30" hidden="1" customWidth="1"/>
    <col min="17" max="17" width="12.140625" style="52" hidden="1" customWidth="1"/>
    <col min="18" max="18" width="23.85546875" style="46" customWidth="1"/>
    <col min="19" max="19" width="19.85546875" style="46" hidden="1" customWidth="1"/>
    <col min="20" max="20" width="8.28515625" style="30" hidden="1" customWidth="1"/>
    <col min="21" max="21" width="7.140625" style="30" hidden="1" customWidth="1"/>
    <col min="22" max="22" width="5.140625" style="30" customWidth="1"/>
    <col min="23" max="23" width="12.140625" style="53" customWidth="1"/>
    <col min="24" max="24" width="13.42578125" style="54" customWidth="1"/>
    <col min="25" max="25" width="8" style="55" customWidth="1"/>
    <col min="26" max="26" width="11.42578125" style="56" customWidth="1"/>
    <col min="27" max="27" width="7" style="61" customWidth="1"/>
    <col min="28" max="28" width="7.7109375" style="61" customWidth="1"/>
    <col min="29" max="29" width="13.140625" style="58" customWidth="1"/>
    <col min="30" max="30" width="7" style="61" customWidth="1"/>
    <col min="31" max="31" width="7" style="62" customWidth="1"/>
    <col min="32" max="32" width="15.5703125" style="63" customWidth="1"/>
    <col min="33" max="33" width="13.85546875" style="60" customWidth="1"/>
    <col min="34" max="34" width="89.85546875" style="29" customWidth="1"/>
    <col min="35" max="35" width="12.7109375" style="30" bestFit="1" customWidth="1"/>
    <col min="36" max="36" width="15.42578125" style="30" customWidth="1"/>
    <col min="37" max="16384" width="9.140625" style="30"/>
  </cols>
  <sheetData>
    <row r="1" spans="1:36" s="16" customFormat="1" ht="39" customHeight="1" x14ac:dyDescent="0.25">
      <c r="A1" s="1" t="s">
        <v>26</v>
      </c>
      <c r="B1" s="2" t="s">
        <v>1</v>
      </c>
      <c r="C1" s="3" t="s">
        <v>46</v>
      </c>
      <c r="D1" s="4" t="s">
        <v>32</v>
      </c>
      <c r="E1" s="5" t="s">
        <v>40</v>
      </c>
      <c r="F1" s="64" t="s">
        <v>73</v>
      </c>
      <c r="G1" s="65" t="s">
        <v>27</v>
      </c>
      <c r="H1" s="66" t="s">
        <v>31</v>
      </c>
      <c r="I1" s="11" t="s">
        <v>47</v>
      </c>
      <c r="J1" s="5" t="s">
        <v>28</v>
      </c>
      <c r="K1" s="6" t="s">
        <v>33</v>
      </c>
      <c r="L1" s="7" t="s">
        <v>0</v>
      </c>
      <c r="M1" s="67" t="s">
        <v>67</v>
      </c>
      <c r="N1" s="1" t="s">
        <v>43</v>
      </c>
      <c r="O1" s="68" t="s">
        <v>8</v>
      </c>
      <c r="P1" s="1" t="s">
        <v>68</v>
      </c>
      <c r="Q1" s="8" t="s">
        <v>2</v>
      </c>
      <c r="R1" s="9" t="s">
        <v>114</v>
      </c>
      <c r="S1" s="3" t="s">
        <v>90</v>
      </c>
      <c r="T1" s="1" t="s">
        <v>3</v>
      </c>
      <c r="U1" s="1" t="s">
        <v>4</v>
      </c>
      <c r="V1" s="1" t="s">
        <v>5</v>
      </c>
      <c r="W1" s="10" t="s">
        <v>6</v>
      </c>
      <c r="X1" s="10" t="s">
        <v>7</v>
      </c>
      <c r="Y1" s="1" t="s">
        <v>30</v>
      </c>
      <c r="Z1" s="11" t="s">
        <v>48</v>
      </c>
      <c r="AA1" s="8" t="s">
        <v>106</v>
      </c>
      <c r="AB1" s="8" t="s">
        <v>107</v>
      </c>
      <c r="AC1" s="12" t="s">
        <v>108</v>
      </c>
      <c r="AD1" s="8" t="s">
        <v>109</v>
      </c>
      <c r="AE1" s="8" t="s">
        <v>110</v>
      </c>
      <c r="AF1" s="13" t="s">
        <v>34</v>
      </c>
      <c r="AG1" s="14" t="s">
        <v>60</v>
      </c>
      <c r="AH1" s="15" t="s">
        <v>113</v>
      </c>
    </row>
    <row r="2" spans="1:36" x14ac:dyDescent="0.25">
      <c r="A2" s="17">
        <v>850</v>
      </c>
      <c r="B2" s="31">
        <v>44774</v>
      </c>
      <c r="C2" s="18" t="s">
        <v>9</v>
      </c>
      <c r="D2" s="19" t="s">
        <v>128</v>
      </c>
      <c r="E2" s="38">
        <v>15000000</v>
      </c>
      <c r="F2" s="74">
        <f t="shared" ref="F2:F4" si="0">+E2/5</f>
        <v>3000000</v>
      </c>
      <c r="G2" s="70">
        <v>211020105</v>
      </c>
      <c r="H2" s="98">
        <v>1282</v>
      </c>
      <c r="I2" s="85">
        <v>44767</v>
      </c>
      <c r="J2" s="38">
        <v>15000000</v>
      </c>
      <c r="K2" s="21" t="s">
        <v>153</v>
      </c>
      <c r="L2" s="39">
        <v>40331259</v>
      </c>
      <c r="M2" s="18" t="s">
        <v>71</v>
      </c>
      <c r="N2" s="84" t="s">
        <v>154</v>
      </c>
      <c r="O2" s="73">
        <v>3229090675</v>
      </c>
      <c r="P2" s="32" t="s">
        <v>11</v>
      </c>
      <c r="Q2" s="22">
        <v>79581162</v>
      </c>
      <c r="R2" s="18" t="s">
        <v>24</v>
      </c>
      <c r="S2" s="18" t="s">
        <v>150</v>
      </c>
      <c r="T2" s="32" t="s">
        <v>12</v>
      </c>
      <c r="U2" s="32" t="s">
        <v>13</v>
      </c>
      <c r="V2" s="32">
        <v>5</v>
      </c>
      <c r="W2" s="33">
        <v>44774</v>
      </c>
      <c r="X2" s="23">
        <v>44926</v>
      </c>
      <c r="Y2" s="34">
        <v>2017</v>
      </c>
      <c r="Z2" s="24"/>
      <c r="AA2" s="25"/>
      <c r="AB2" s="25"/>
      <c r="AC2" s="26"/>
      <c r="AD2" s="25"/>
      <c r="AE2" s="27"/>
      <c r="AF2" s="40">
        <f t="shared" ref="AF2:AF37" si="1">+E2</f>
        <v>15000000</v>
      </c>
      <c r="AG2" s="28"/>
    </row>
    <row r="3" spans="1:36" x14ac:dyDescent="0.25">
      <c r="A3" s="17">
        <v>851</v>
      </c>
      <c r="B3" s="31">
        <v>44774</v>
      </c>
      <c r="C3" s="18" t="s">
        <v>9</v>
      </c>
      <c r="D3" s="19" t="s">
        <v>125</v>
      </c>
      <c r="E3" s="38">
        <v>6500000</v>
      </c>
      <c r="F3" s="74">
        <f t="shared" si="0"/>
        <v>1300000</v>
      </c>
      <c r="G3" s="70">
        <v>211020205</v>
      </c>
      <c r="H3" s="98">
        <v>1227</v>
      </c>
      <c r="I3" s="85">
        <v>44742</v>
      </c>
      <c r="J3" s="38">
        <v>6500000</v>
      </c>
      <c r="K3" s="21" t="s">
        <v>131</v>
      </c>
      <c r="L3" s="37">
        <v>41240638</v>
      </c>
      <c r="M3" s="18" t="s">
        <v>69</v>
      </c>
      <c r="N3" s="84" t="s">
        <v>132</v>
      </c>
      <c r="O3" s="73">
        <v>3224985744</v>
      </c>
      <c r="P3" s="32" t="s">
        <v>149</v>
      </c>
      <c r="Q3" s="22">
        <v>41214973</v>
      </c>
      <c r="R3" s="18" t="s">
        <v>42</v>
      </c>
      <c r="S3" s="18" t="s">
        <v>100</v>
      </c>
      <c r="T3" s="32" t="s">
        <v>12</v>
      </c>
      <c r="U3" s="32" t="s">
        <v>13</v>
      </c>
      <c r="V3" s="32">
        <v>5</v>
      </c>
      <c r="W3" s="33">
        <v>44774</v>
      </c>
      <c r="X3" s="23">
        <v>44926</v>
      </c>
      <c r="Y3" s="34">
        <v>2018</v>
      </c>
      <c r="Z3" s="24"/>
      <c r="AA3" s="25"/>
      <c r="AB3" s="25"/>
      <c r="AC3" s="26"/>
      <c r="AD3" s="25"/>
      <c r="AE3" s="27"/>
      <c r="AF3" s="40">
        <f t="shared" si="1"/>
        <v>6500000</v>
      </c>
      <c r="AG3" s="28"/>
    </row>
    <row r="4" spans="1:36" x14ac:dyDescent="0.25">
      <c r="A4" s="17">
        <v>852</v>
      </c>
      <c r="B4" s="31">
        <v>44774</v>
      </c>
      <c r="C4" s="18" t="s">
        <v>9</v>
      </c>
      <c r="D4" s="19" t="s">
        <v>125</v>
      </c>
      <c r="E4" s="38">
        <v>6500000</v>
      </c>
      <c r="F4" s="74">
        <f t="shared" si="0"/>
        <v>1300000</v>
      </c>
      <c r="G4" s="70">
        <v>211020205</v>
      </c>
      <c r="H4" s="98">
        <v>1228</v>
      </c>
      <c r="I4" s="85">
        <v>44742</v>
      </c>
      <c r="J4" s="38">
        <v>6500000</v>
      </c>
      <c r="K4" s="21" t="s">
        <v>129</v>
      </c>
      <c r="L4" s="37">
        <v>41240920</v>
      </c>
      <c r="M4" s="18" t="s">
        <v>69</v>
      </c>
      <c r="N4" s="84" t="s">
        <v>130</v>
      </c>
      <c r="O4" s="73">
        <v>3142633812</v>
      </c>
      <c r="P4" s="32" t="s">
        <v>149</v>
      </c>
      <c r="Q4" s="22">
        <v>41214973</v>
      </c>
      <c r="R4" s="18" t="s">
        <v>42</v>
      </c>
      <c r="S4" s="18" t="s">
        <v>100</v>
      </c>
      <c r="T4" s="32" t="s">
        <v>12</v>
      </c>
      <c r="U4" s="32" t="s">
        <v>13</v>
      </c>
      <c r="V4" s="32">
        <v>5</v>
      </c>
      <c r="W4" s="33">
        <v>44774</v>
      </c>
      <c r="X4" s="23">
        <v>44926</v>
      </c>
      <c r="Y4" s="34">
        <v>2019</v>
      </c>
      <c r="Z4" s="24"/>
      <c r="AA4" s="25"/>
      <c r="AB4" s="25"/>
      <c r="AC4" s="26"/>
      <c r="AD4" s="25"/>
      <c r="AE4" s="27"/>
      <c r="AF4" s="40">
        <f t="shared" si="1"/>
        <v>6500000</v>
      </c>
      <c r="AG4" s="28"/>
    </row>
    <row r="5" spans="1:36" x14ac:dyDescent="0.25">
      <c r="A5" s="35">
        <v>853</v>
      </c>
      <c r="B5" s="31">
        <v>44774</v>
      </c>
      <c r="C5" s="18" t="s">
        <v>9</v>
      </c>
      <c r="D5" s="19" t="s">
        <v>120</v>
      </c>
      <c r="E5" s="38">
        <v>7855000</v>
      </c>
      <c r="F5" s="74">
        <f>+E5/5</f>
        <v>1571000</v>
      </c>
      <c r="G5" s="70">
        <v>211020205</v>
      </c>
      <c r="H5" s="98">
        <v>1252</v>
      </c>
      <c r="I5" s="85">
        <v>44753</v>
      </c>
      <c r="J5" s="38">
        <v>7855000</v>
      </c>
      <c r="K5" s="21" t="s">
        <v>151</v>
      </c>
      <c r="L5" s="37">
        <v>35254917</v>
      </c>
      <c r="M5" s="18" t="s">
        <v>83</v>
      </c>
      <c r="N5" s="84" t="s">
        <v>17</v>
      </c>
      <c r="O5" s="73">
        <v>3152023869</v>
      </c>
      <c r="P5" s="32" t="s">
        <v>11</v>
      </c>
      <c r="Q5" s="22">
        <v>41214973</v>
      </c>
      <c r="R5" s="18" t="s">
        <v>42</v>
      </c>
      <c r="S5" s="18" t="s">
        <v>82</v>
      </c>
      <c r="T5" s="32" t="s">
        <v>12</v>
      </c>
      <c r="U5" s="32" t="s">
        <v>13</v>
      </c>
      <c r="V5" s="32">
        <v>5</v>
      </c>
      <c r="W5" s="33">
        <v>44774</v>
      </c>
      <c r="X5" s="23">
        <v>44926</v>
      </c>
      <c r="Y5" s="34">
        <v>2020</v>
      </c>
      <c r="Z5" s="24"/>
      <c r="AA5" s="25"/>
      <c r="AB5" s="25"/>
      <c r="AC5" s="26"/>
      <c r="AD5" s="25"/>
      <c r="AE5" s="27"/>
      <c r="AF5" s="40">
        <f t="shared" si="1"/>
        <v>7855000</v>
      </c>
      <c r="AG5" s="28"/>
    </row>
    <row r="6" spans="1:36" x14ac:dyDescent="0.25">
      <c r="A6" s="17">
        <v>854</v>
      </c>
      <c r="B6" s="31">
        <v>44774</v>
      </c>
      <c r="C6" s="18" t="s">
        <v>9</v>
      </c>
      <c r="D6" s="19" t="s">
        <v>152</v>
      </c>
      <c r="E6" s="38">
        <v>10633333</v>
      </c>
      <c r="F6" s="74">
        <v>2900000</v>
      </c>
      <c r="G6" s="70">
        <v>211020205</v>
      </c>
      <c r="H6" s="98">
        <v>1281</v>
      </c>
      <c r="I6" s="85">
        <v>44767</v>
      </c>
      <c r="J6" s="38">
        <v>10633000</v>
      </c>
      <c r="K6" s="21" t="s">
        <v>64</v>
      </c>
      <c r="L6" s="37">
        <v>1121881350</v>
      </c>
      <c r="M6" s="18" t="s">
        <v>71</v>
      </c>
      <c r="N6" s="84" t="s">
        <v>65</v>
      </c>
      <c r="O6" s="73">
        <v>3166980896</v>
      </c>
      <c r="P6" s="32" t="s">
        <v>11</v>
      </c>
      <c r="Q6" s="22"/>
      <c r="R6" s="18" t="s">
        <v>41</v>
      </c>
      <c r="S6" s="18" t="s">
        <v>88</v>
      </c>
      <c r="T6" s="32" t="s">
        <v>12</v>
      </c>
      <c r="U6" s="32" t="s">
        <v>21</v>
      </c>
      <c r="V6" s="32">
        <v>110</v>
      </c>
      <c r="W6" s="33">
        <v>44774</v>
      </c>
      <c r="X6" s="23">
        <v>44885</v>
      </c>
      <c r="Y6" s="34">
        <v>2021</v>
      </c>
      <c r="Z6" s="24"/>
      <c r="AA6" s="25"/>
      <c r="AB6" s="25"/>
      <c r="AC6" s="26"/>
      <c r="AD6" s="25"/>
      <c r="AE6" s="27"/>
      <c r="AF6" s="40">
        <f t="shared" si="1"/>
        <v>10633333</v>
      </c>
      <c r="AG6" s="28"/>
    </row>
    <row r="7" spans="1:36" x14ac:dyDescent="0.25">
      <c r="A7" s="17">
        <v>855</v>
      </c>
      <c r="B7" s="31">
        <v>44774</v>
      </c>
      <c r="C7" s="18" t="s">
        <v>9</v>
      </c>
      <c r="D7" s="19" t="s">
        <v>181</v>
      </c>
      <c r="E7" s="38">
        <v>11520000</v>
      </c>
      <c r="F7" s="74">
        <f>+E7/2</f>
        <v>5760000</v>
      </c>
      <c r="G7" s="70">
        <v>211020105</v>
      </c>
      <c r="H7" s="98">
        <v>1275</v>
      </c>
      <c r="I7" s="85">
        <v>44761</v>
      </c>
      <c r="J7" s="38">
        <v>11520000</v>
      </c>
      <c r="K7" s="21" t="s">
        <v>37</v>
      </c>
      <c r="L7" s="37">
        <v>10237408</v>
      </c>
      <c r="M7" s="18" t="s">
        <v>118</v>
      </c>
      <c r="N7" s="84" t="s">
        <v>146</v>
      </c>
      <c r="O7" s="73">
        <v>3154785557</v>
      </c>
      <c r="P7" s="32" t="s">
        <v>149</v>
      </c>
      <c r="Q7" s="22">
        <v>1019085868</v>
      </c>
      <c r="R7" s="18" t="s">
        <v>25</v>
      </c>
      <c r="S7" s="18" t="s">
        <v>86</v>
      </c>
      <c r="T7" s="32" t="s">
        <v>12</v>
      </c>
      <c r="U7" s="32" t="s">
        <v>13</v>
      </c>
      <c r="V7" s="32">
        <v>2</v>
      </c>
      <c r="W7" s="33">
        <v>44774</v>
      </c>
      <c r="X7" s="23">
        <v>44834</v>
      </c>
      <c r="Y7" s="34">
        <v>2022</v>
      </c>
      <c r="Z7" s="24"/>
      <c r="AA7" s="25"/>
      <c r="AB7" s="25"/>
      <c r="AC7" s="26"/>
      <c r="AD7" s="25"/>
      <c r="AE7" s="27"/>
      <c r="AF7" s="40">
        <f t="shared" si="1"/>
        <v>11520000</v>
      </c>
      <c r="AG7" s="28"/>
    </row>
    <row r="8" spans="1:36" x14ac:dyDescent="0.25">
      <c r="A8" s="17">
        <v>856</v>
      </c>
      <c r="B8" s="31">
        <v>44774</v>
      </c>
      <c r="C8" s="18" t="s">
        <v>9</v>
      </c>
      <c r="D8" s="19" t="s">
        <v>122</v>
      </c>
      <c r="E8" s="38">
        <v>8605000</v>
      </c>
      <c r="F8" s="74">
        <v>1721000</v>
      </c>
      <c r="G8" s="70">
        <v>211020105</v>
      </c>
      <c r="H8" s="98">
        <v>1283</v>
      </c>
      <c r="I8" s="85">
        <v>44767</v>
      </c>
      <c r="J8" s="38">
        <v>8605000</v>
      </c>
      <c r="K8" s="21" t="s">
        <v>155</v>
      </c>
      <c r="L8" s="39">
        <v>1006782777</v>
      </c>
      <c r="M8" s="18" t="s">
        <v>69</v>
      </c>
      <c r="N8" s="84" t="s">
        <v>156</v>
      </c>
      <c r="O8" s="73">
        <v>3152785663</v>
      </c>
      <c r="P8" s="32" t="s">
        <v>11</v>
      </c>
      <c r="Q8" s="22">
        <v>79581162</v>
      </c>
      <c r="R8" s="18" t="s">
        <v>24</v>
      </c>
      <c r="S8" s="18" t="s">
        <v>150</v>
      </c>
      <c r="T8" s="32" t="s">
        <v>12</v>
      </c>
      <c r="U8" s="32" t="s">
        <v>13</v>
      </c>
      <c r="V8" s="32">
        <v>5</v>
      </c>
      <c r="W8" s="33">
        <v>44774</v>
      </c>
      <c r="X8" s="23">
        <v>44926</v>
      </c>
      <c r="Y8" s="34">
        <v>2023</v>
      </c>
      <c r="Z8" s="24"/>
      <c r="AA8" s="25"/>
      <c r="AB8" s="25"/>
      <c r="AC8" s="26"/>
      <c r="AD8" s="25"/>
      <c r="AE8" s="27"/>
      <c r="AF8" s="40">
        <f t="shared" si="1"/>
        <v>8605000</v>
      </c>
      <c r="AG8" s="28"/>
    </row>
    <row r="9" spans="1:36" x14ac:dyDescent="0.25">
      <c r="A9" s="35">
        <v>857</v>
      </c>
      <c r="B9" s="31">
        <v>44774</v>
      </c>
      <c r="C9" s="18" t="s">
        <v>9</v>
      </c>
      <c r="D9" s="19" t="s">
        <v>122</v>
      </c>
      <c r="E9" s="38">
        <v>8605000</v>
      </c>
      <c r="F9" s="74">
        <v>1721000</v>
      </c>
      <c r="G9" s="70">
        <v>211020105</v>
      </c>
      <c r="H9" s="98">
        <v>1284</v>
      </c>
      <c r="I9" s="85">
        <v>44767</v>
      </c>
      <c r="J9" s="38">
        <v>8605000</v>
      </c>
      <c r="K9" s="21" t="s">
        <v>158</v>
      </c>
      <c r="L9" s="39">
        <v>41243025</v>
      </c>
      <c r="M9" s="18" t="s">
        <v>69</v>
      </c>
      <c r="N9" s="84" t="s">
        <v>159</v>
      </c>
      <c r="O9" s="73">
        <v>3106779439</v>
      </c>
      <c r="P9" s="32" t="s">
        <v>149</v>
      </c>
      <c r="Q9" s="22">
        <v>79581162</v>
      </c>
      <c r="R9" s="18" t="s">
        <v>24</v>
      </c>
      <c r="S9" s="18" t="s">
        <v>157</v>
      </c>
      <c r="T9" s="32" t="s">
        <v>12</v>
      </c>
      <c r="U9" s="32" t="s">
        <v>13</v>
      </c>
      <c r="V9" s="32">
        <v>5</v>
      </c>
      <c r="W9" s="33">
        <v>44774</v>
      </c>
      <c r="X9" s="23">
        <v>44926</v>
      </c>
      <c r="Y9" s="34">
        <v>2024</v>
      </c>
      <c r="Z9" s="24"/>
      <c r="AA9" s="25"/>
      <c r="AB9" s="25"/>
      <c r="AC9" s="26"/>
      <c r="AD9" s="25"/>
      <c r="AE9" s="27"/>
      <c r="AF9" s="40">
        <f t="shared" si="1"/>
        <v>8605000</v>
      </c>
      <c r="AG9" s="28"/>
    </row>
    <row r="10" spans="1:36" x14ac:dyDescent="0.25">
      <c r="A10" s="17">
        <v>858</v>
      </c>
      <c r="B10" s="31">
        <v>44774</v>
      </c>
      <c r="C10" s="18" t="s">
        <v>9</v>
      </c>
      <c r="D10" s="19" t="s">
        <v>160</v>
      </c>
      <c r="E10" s="38">
        <v>6724667</v>
      </c>
      <c r="F10" s="74">
        <v>1834000</v>
      </c>
      <c r="G10" s="70">
        <v>211020205</v>
      </c>
      <c r="H10" s="98">
        <v>1287</v>
      </c>
      <c r="I10" s="85">
        <v>44767</v>
      </c>
      <c r="J10" s="38">
        <v>6724667</v>
      </c>
      <c r="K10" s="21" t="s">
        <v>161</v>
      </c>
      <c r="L10" s="39">
        <v>1121889887</v>
      </c>
      <c r="M10" s="18" t="s">
        <v>71</v>
      </c>
      <c r="N10" s="84" t="s">
        <v>162</v>
      </c>
      <c r="O10" s="73">
        <v>3108576603</v>
      </c>
      <c r="P10" s="32" t="s">
        <v>149</v>
      </c>
      <c r="Q10" s="22"/>
      <c r="R10" s="18" t="s">
        <v>41</v>
      </c>
      <c r="S10" s="18" t="s">
        <v>88</v>
      </c>
      <c r="T10" s="32" t="s">
        <v>12</v>
      </c>
      <c r="U10" s="32" t="s">
        <v>38</v>
      </c>
      <c r="V10" s="32">
        <v>110</v>
      </c>
      <c r="W10" s="33">
        <v>44774</v>
      </c>
      <c r="X10" s="23">
        <v>44885</v>
      </c>
      <c r="Y10" s="34">
        <v>2025</v>
      </c>
      <c r="Z10" s="24"/>
      <c r="AA10" s="25"/>
      <c r="AB10" s="25"/>
      <c r="AC10" s="26"/>
      <c r="AD10" s="25"/>
      <c r="AE10" s="27"/>
      <c r="AF10" s="40">
        <f t="shared" si="1"/>
        <v>6724667</v>
      </c>
      <c r="AG10" s="28"/>
    </row>
    <row r="11" spans="1:36" x14ac:dyDescent="0.25">
      <c r="A11" s="17">
        <v>859</v>
      </c>
      <c r="B11" s="31">
        <v>44774</v>
      </c>
      <c r="C11" s="18" t="s">
        <v>9</v>
      </c>
      <c r="D11" s="19" t="s">
        <v>182</v>
      </c>
      <c r="E11" s="38">
        <v>10500000</v>
      </c>
      <c r="F11" s="74">
        <f>+E11/3</f>
        <v>3500000</v>
      </c>
      <c r="G11" s="79">
        <v>211020205</v>
      </c>
      <c r="H11" s="98">
        <v>1301</v>
      </c>
      <c r="I11" s="85">
        <v>44768</v>
      </c>
      <c r="J11" s="38">
        <v>10500000</v>
      </c>
      <c r="K11" s="21" t="s">
        <v>62</v>
      </c>
      <c r="L11" s="39">
        <v>10257244</v>
      </c>
      <c r="M11" s="89" t="s">
        <v>118</v>
      </c>
      <c r="N11" s="72" t="s">
        <v>63</v>
      </c>
      <c r="O11" s="73">
        <v>3102639549</v>
      </c>
      <c r="P11" s="32" t="s">
        <v>11</v>
      </c>
      <c r="Q11" s="22">
        <v>1120569296</v>
      </c>
      <c r="R11" s="18" t="s">
        <v>49</v>
      </c>
      <c r="S11" s="18" t="s">
        <v>85</v>
      </c>
      <c r="T11" s="32" t="s">
        <v>12</v>
      </c>
      <c r="U11" s="32" t="s">
        <v>13</v>
      </c>
      <c r="V11" s="32">
        <v>3</v>
      </c>
      <c r="W11" s="33">
        <v>44774</v>
      </c>
      <c r="X11" s="23">
        <v>44865</v>
      </c>
      <c r="Y11" s="34">
        <v>2026</v>
      </c>
      <c r="Z11" s="24"/>
      <c r="AA11" s="25"/>
      <c r="AB11" s="25"/>
      <c r="AC11" s="26"/>
      <c r="AD11" s="25"/>
      <c r="AE11" s="27"/>
      <c r="AF11" s="40">
        <f t="shared" si="1"/>
        <v>10500000</v>
      </c>
      <c r="AG11" s="28"/>
      <c r="AJ11" s="30">
        <f>3500000*4</f>
        <v>14000000</v>
      </c>
    </row>
    <row r="12" spans="1:36" x14ac:dyDescent="0.25">
      <c r="A12" s="17">
        <v>860</v>
      </c>
      <c r="B12" s="31">
        <v>44774</v>
      </c>
      <c r="C12" s="18" t="s">
        <v>9</v>
      </c>
      <c r="D12" s="19" t="s">
        <v>125</v>
      </c>
      <c r="E12" s="80">
        <v>6500000</v>
      </c>
      <c r="F12" s="90">
        <v>1300000</v>
      </c>
      <c r="G12" s="70">
        <v>211020205</v>
      </c>
      <c r="H12" s="99">
        <v>1307</v>
      </c>
      <c r="I12" s="85">
        <v>44770</v>
      </c>
      <c r="J12" s="38">
        <v>6500000</v>
      </c>
      <c r="K12" s="21" t="s">
        <v>135</v>
      </c>
      <c r="L12" s="39">
        <v>41242760</v>
      </c>
      <c r="M12" s="18" t="s">
        <v>69</v>
      </c>
      <c r="N12" s="84" t="s">
        <v>22</v>
      </c>
      <c r="O12" s="73">
        <v>3107381757</v>
      </c>
      <c r="P12" s="32" t="s">
        <v>11</v>
      </c>
      <c r="Q12" s="22">
        <v>41214973</v>
      </c>
      <c r="R12" s="18" t="s">
        <v>42</v>
      </c>
      <c r="S12" s="18" t="s">
        <v>100</v>
      </c>
      <c r="T12" s="32" t="s">
        <v>12</v>
      </c>
      <c r="U12" s="32" t="s">
        <v>39</v>
      </c>
      <c r="V12" s="32">
        <v>5</v>
      </c>
      <c r="W12" s="33">
        <v>44774</v>
      </c>
      <c r="X12" s="23">
        <v>44926</v>
      </c>
      <c r="Y12" s="34">
        <v>2027</v>
      </c>
      <c r="Z12" s="24"/>
      <c r="AA12" s="25"/>
      <c r="AB12" s="25"/>
      <c r="AC12" s="26"/>
      <c r="AD12" s="25"/>
      <c r="AE12" s="27"/>
      <c r="AF12" s="40">
        <f t="shared" si="1"/>
        <v>6500000</v>
      </c>
      <c r="AG12" s="28"/>
    </row>
    <row r="13" spans="1:36" x14ac:dyDescent="0.25">
      <c r="A13" s="35">
        <v>861</v>
      </c>
      <c r="B13" s="31">
        <v>44775</v>
      </c>
      <c r="C13" s="18" t="s">
        <v>20</v>
      </c>
      <c r="D13" s="19" t="s">
        <v>163</v>
      </c>
      <c r="E13" s="38">
        <v>200000000</v>
      </c>
      <c r="F13" s="74">
        <v>50000000</v>
      </c>
      <c r="G13" s="70">
        <v>213010101</v>
      </c>
      <c r="H13" s="98">
        <v>1253</v>
      </c>
      <c r="I13" s="85">
        <v>44754</v>
      </c>
      <c r="J13" s="38">
        <v>200000000</v>
      </c>
      <c r="K13" s="21" t="s">
        <v>115</v>
      </c>
      <c r="L13" s="39" t="s">
        <v>116</v>
      </c>
      <c r="M13" s="18" t="s">
        <v>76</v>
      </c>
      <c r="N13" s="72" t="s">
        <v>117</v>
      </c>
      <c r="O13" s="73">
        <v>3102792709</v>
      </c>
      <c r="P13" s="32" t="s">
        <v>10</v>
      </c>
      <c r="Q13" s="22">
        <v>41214973</v>
      </c>
      <c r="R13" s="18" t="s">
        <v>42</v>
      </c>
      <c r="S13" s="18" t="s">
        <v>18</v>
      </c>
      <c r="T13" s="32" t="s">
        <v>12</v>
      </c>
      <c r="U13" s="32" t="s">
        <v>13</v>
      </c>
      <c r="V13" s="32">
        <v>4</v>
      </c>
      <c r="W13" s="33">
        <v>44775</v>
      </c>
      <c r="X13" s="23">
        <v>44896</v>
      </c>
      <c r="Y13" s="34">
        <v>2039</v>
      </c>
      <c r="Z13" s="24"/>
      <c r="AA13" s="25"/>
      <c r="AB13" s="25"/>
      <c r="AC13" s="26"/>
      <c r="AD13" s="25"/>
      <c r="AE13" s="27"/>
      <c r="AF13" s="40">
        <f t="shared" si="1"/>
        <v>200000000</v>
      </c>
      <c r="AG13" s="28"/>
    </row>
    <row r="14" spans="1:36" x14ac:dyDescent="0.25">
      <c r="A14" s="17">
        <v>862</v>
      </c>
      <c r="B14" s="31">
        <v>44776</v>
      </c>
      <c r="C14" s="18" t="s">
        <v>20</v>
      </c>
      <c r="D14" s="19" t="s">
        <v>167</v>
      </c>
      <c r="E14" s="38">
        <v>40000000</v>
      </c>
      <c r="F14" s="74">
        <v>10000000</v>
      </c>
      <c r="G14" s="70">
        <v>213010101</v>
      </c>
      <c r="H14" s="98">
        <v>1255</v>
      </c>
      <c r="I14" s="85">
        <v>44754</v>
      </c>
      <c r="J14" s="38">
        <v>40000000</v>
      </c>
      <c r="K14" s="21" t="s">
        <v>168</v>
      </c>
      <c r="L14" s="39">
        <v>1149437194</v>
      </c>
      <c r="M14" s="18" t="s">
        <v>69</v>
      </c>
      <c r="N14" s="84" t="s">
        <v>169</v>
      </c>
      <c r="O14" s="73">
        <v>3204424967</v>
      </c>
      <c r="P14" s="32" t="s">
        <v>170</v>
      </c>
      <c r="Q14" s="22">
        <v>41214973</v>
      </c>
      <c r="R14" s="18" t="s">
        <v>42</v>
      </c>
      <c r="S14" s="18" t="s">
        <v>103</v>
      </c>
      <c r="T14" s="32" t="s">
        <v>12</v>
      </c>
      <c r="U14" s="32" t="s">
        <v>13</v>
      </c>
      <c r="V14" s="32">
        <v>4</v>
      </c>
      <c r="W14" s="33">
        <v>44776</v>
      </c>
      <c r="X14" s="23">
        <v>44897</v>
      </c>
      <c r="Y14" s="34">
        <v>2041</v>
      </c>
      <c r="Z14" s="24"/>
      <c r="AA14" s="25"/>
      <c r="AB14" s="25"/>
      <c r="AC14" s="26"/>
      <c r="AD14" s="25"/>
      <c r="AE14" s="27"/>
      <c r="AF14" s="40">
        <f t="shared" si="1"/>
        <v>40000000</v>
      </c>
      <c r="AG14" s="28"/>
    </row>
    <row r="15" spans="1:36" x14ac:dyDescent="0.25">
      <c r="A15" s="17">
        <v>863</v>
      </c>
      <c r="B15" s="31">
        <v>44778</v>
      </c>
      <c r="C15" s="18" t="s">
        <v>9</v>
      </c>
      <c r="D15" s="19" t="s">
        <v>181</v>
      </c>
      <c r="E15" s="38">
        <v>11520000</v>
      </c>
      <c r="F15" s="74">
        <v>5760000</v>
      </c>
      <c r="G15" s="70">
        <v>211020105</v>
      </c>
      <c r="H15" s="98">
        <v>1270</v>
      </c>
      <c r="I15" s="85">
        <v>44761</v>
      </c>
      <c r="J15" s="38">
        <v>13824000</v>
      </c>
      <c r="K15" s="21" t="s">
        <v>55</v>
      </c>
      <c r="L15" s="39">
        <v>1144071473</v>
      </c>
      <c r="M15" s="18" t="s">
        <v>79</v>
      </c>
      <c r="N15" s="84" t="s">
        <v>56</v>
      </c>
      <c r="O15" s="73">
        <v>3165503669</v>
      </c>
      <c r="P15" s="32" t="s">
        <v>149</v>
      </c>
      <c r="Q15" s="22">
        <v>1019085868</v>
      </c>
      <c r="R15" s="18" t="s">
        <v>25</v>
      </c>
      <c r="S15" s="18" t="s">
        <v>86</v>
      </c>
      <c r="T15" s="32" t="s">
        <v>12</v>
      </c>
      <c r="U15" s="32" t="s">
        <v>21</v>
      </c>
      <c r="V15" s="32">
        <v>57</v>
      </c>
      <c r="W15" s="33">
        <v>44778</v>
      </c>
      <c r="X15" s="23">
        <v>44834</v>
      </c>
      <c r="Y15" s="34">
        <v>2050</v>
      </c>
      <c r="Z15" s="24"/>
      <c r="AA15" s="25"/>
      <c r="AB15" s="25"/>
      <c r="AC15" s="26"/>
      <c r="AD15" s="25"/>
      <c r="AE15" s="27"/>
      <c r="AF15" s="40">
        <f t="shared" si="1"/>
        <v>11520000</v>
      </c>
      <c r="AG15" s="28"/>
    </row>
    <row r="16" spans="1:36" x14ac:dyDescent="0.25">
      <c r="A16" s="17">
        <v>864</v>
      </c>
      <c r="B16" s="31">
        <v>44778</v>
      </c>
      <c r="C16" s="18" t="s">
        <v>9</v>
      </c>
      <c r="D16" s="19" t="s">
        <v>181</v>
      </c>
      <c r="E16" s="38">
        <v>11520000</v>
      </c>
      <c r="F16" s="74">
        <v>5760000</v>
      </c>
      <c r="G16" s="70">
        <v>211020105</v>
      </c>
      <c r="H16" s="98">
        <v>1273</v>
      </c>
      <c r="I16" s="85">
        <v>44761</v>
      </c>
      <c r="J16" s="38">
        <v>13824000</v>
      </c>
      <c r="K16" s="21" t="s">
        <v>54</v>
      </c>
      <c r="L16" s="39">
        <v>85050321</v>
      </c>
      <c r="M16" s="18" t="s">
        <v>91</v>
      </c>
      <c r="N16" s="84" t="s">
        <v>164</v>
      </c>
      <c r="O16" s="73">
        <v>6013034068</v>
      </c>
      <c r="P16" s="32" t="s">
        <v>11</v>
      </c>
      <c r="Q16" s="22">
        <v>1019085868</v>
      </c>
      <c r="R16" s="18" t="s">
        <v>25</v>
      </c>
      <c r="S16" s="18" t="s">
        <v>86</v>
      </c>
      <c r="T16" s="32" t="s">
        <v>12</v>
      </c>
      <c r="U16" s="32" t="s">
        <v>21</v>
      </c>
      <c r="V16" s="32">
        <v>57</v>
      </c>
      <c r="W16" s="33">
        <v>44778</v>
      </c>
      <c r="X16" s="23">
        <v>44834</v>
      </c>
      <c r="Y16" s="34">
        <v>2051</v>
      </c>
      <c r="Z16" s="24"/>
      <c r="AA16" s="25"/>
      <c r="AB16" s="25"/>
      <c r="AC16" s="26"/>
      <c r="AD16" s="25"/>
      <c r="AE16" s="27"/>
      <c r="AF16" s="40">
        <f t="shared" si="1"/>
        <v>11520000</v>
      </c>
      <c r="AG16" s="28"/>
    </row>
    <row r="17" spans="1:33" x14ac:dyDescent="0.25">
      <c r="A17" s="35">
        <v>865</v>
      </c>
      <c r="B17" s="31">
        <v>44778</v>
      </c>
      <c r="C17" s="18" t="s">
        <v>9</v>
      </c>
      <c r="D17" s="19" t="s">
        <v>122</v>
      </c>
      <c r="E17" s="38">
        <v>8336094</v>
      </c>
      <c r="F17" s="74">
        <v>1721000</v>
      </c>
      <c r="G17" s="70">
        <v>211020105</v>
      </c>
      <c r="H17" s="98">
        <v>1305</v>
      </c>
      <c r="I17" s="85">
        <v>44769</v>
      </c>
      <c r="J17" s="38">
        <v>8605000</v>
      </c>
      <c r="K17" s="21" t="s">
        <v>165</v>
      </c>
      <c r="L17" s="39">
        <v>41214613</v>
      </c>
      <c r="M17" s="18" t="s">
        <v>69</v>
      </c>
      <c r="N17" s="84" t="s">
        <v>166</v>
      </c>
      <c r="O17" s="73">
        <v>3212283549</v>
      </c>
      <c r="P17" s="32" t="s">
        <v>149</v>
      </c>
      <c r="Q17" s="22">
        <v>79581162</v>
      </c>
      <c r="R17" s="18" t="s">
        <v>24</v>
      </c>
      <c r="S17" s="18" t="s">
        <v>157</v>
      </c>
      <c r="T17" s="32" t="s">
        <v>12</v>
      </c>
      <c r="U17" s="32" t="s">
        <v>21</v>
      </c>
      <c r="V17" s="32">
        <v>147</v>
      </c>
      <c r="W17" s="33">
        <v>44778</v>
      </c>
      <c r="X17" s="23">
        <v>44926</v>
      </c>
      <c r="Y17" s="34">
        <v>2052</v>
      </c>
      <c r="Z17" s="24"/>
      <c r="AA17" s="25"/>
      <c r="AB17" s="25"/>
      <c r="AC17" s="26"/>
      <c r="AD17" s="25"/>
      <c r="AE17" s="27"/>
      <c r="AF17" s="40">
        <f t="shared" si="1"/>
        <v>8336094</v>
      </c>
      <c r="AG17" s="28"/>
    </row>
    <row r="18" spans="1:33" x14ac:dyDescent="0.25">
      <c r="A18" s="17">
        <v>866</v>
      </c>
      <c r="B18" s="31">
        <v>44778</v>
      </c>
      <c r="C18" s="18" t="s">
        <v>16</v>
      </c>
      <c r="D18" s="19" t="s">
        <v>173</v>
      </c>
      <c r="E18" s="38">
        <v>14984000</v>
      </c>
      <c r="F18" s="74">
        <v>14984000</v>
      </c>
      <c r="G18" s="70">
        <v>213020908</v>
      </c>
      <c r="H18" s="98">
        <v>1302</v>
      </c>
      <c r="I18" s="85">
        <v>44768</v>
      </c>
      <c r="J18" s="38">
        <v>14984000</v>
      </c>
      <c r="K18" s="21" t="s">
        <v>171</v>
      </c>
      <c r="L18" s="39">
        <v>18223984</v>
      </c>
      <c r="M18" s="18" t="s">
        <v>69</v>
      </c>
      <c r="N18" s="84" t="s">
        <v>172</v>
      </c>
      <c r="O18" s="73">
        <v>3203662385</v>
      </c>
      <c r="P18" s="32" t="s">
        <v>11</v>
      </c>
      <c r="Q18" s="43">
        <v>41210520</v>
      </c>
      <c r="R18" s="18" t="s">
        <v>35</v>
      </c>
      <c r="S18" s="18" t="s">
        <v>89</v>
      </c>
      <c r="T18" s="32" t="s">
        <v>12</v>
      </c>
      <c r="U18" s="32" t="s">
        <v>21</v>
      </c>
      <c r="V18" s="32">
        <v>10</v>
      </c>
      <c r="W18" s="33">
        <v>44781</v>
      </c>
      <c r="X18" s="23">
        <v>44790</v>
      </c>
      <c r="Y18" s="34">
        <v>2053</v>
      </c>
      <c r="Z18" s="24"/>
      <c r="AA18" s="25"/>
      <c r="AB18" s="25"/>
      <c r="AC18" s="26"/>
      <c r="AD18" s="25"/>
      <c r="AE18" s="27"/>
      <c r="AF18" s="40">
        <f t="shared" si="1"/>
        <v>14984000</v>
      </c>
      <c r="AG18" s="28"/>
    </row>
    <row r="19" spans="1:33" x14ac:dyDescent="0.25">
      <c r="A19" s="17">
        <v>867</v>
      </c>
      <c r="B19" s="31">
        <v>44781</v>
      </c>
      <c r="C19" s="18" t="s">
        <v>9</v>
      </c>
      <c r="D19" s="47" t="s">
        <v>120</v>
      </c>
      <c r="E19" s="38">
        <v>6556792</v>
      </c>
      <c r="F19" s="74">
        <v>1366000</v>
      </c>
      <c r="G19" s="70">
        <v>211020205</v>
      </c>
      <c r="H19" s="98">
        <v>1323</v>
      </c>
      <c r="I19" s="85">
        <v>44775</v>
      </c>
      <c r="J19" s="38">
        <v>6556792</v>
      </c>
      <c r="K19" s="91" t="s">
        <v>174</v>
      </c>
      <c r="L19" s="39">
        <v>1120584131</v>
      </c>
      <c r="M19" s="18" t="s">
        <v>69</v>
      </c>
      <c r="N19" s="84" t="s">
        <v>175</v>
      </c>
      <c r="O19" s="73">
        <v>3204664839</v>
      </c>
      <c r="P19" s="32" t="s">
        <v>11</v>
      </c>
      <c r="Q19" s="22">
        <v>1120569296</v>
      </c>
      <c r="R19" s="18" t="s">
        <v>49</v>
      </c>
      <c r="S19" s="18" t="s">
        <v>85</v>
      </c>
      <c r="T19" s="32" t="s">
        <v>12</v>
      </c>
      <c r="U19" s="32" t="s">
        <v>21</v>
      </c>
      <c r="V19" s="32">
        <v>144</v>
      </c>
      <c r="W19" s="33">
        <v>44781</v>
      </c>
      <c r="X19" s="23">
        <v>44926</v>
      </c>
      <c r="Y19" s="34">
        <v>2065</v>
      </c>
      <c r="Z19" s="24"/>
      <c r="AA19" s="25"/>
      <c r="AB19" s="25"/>
      <c r="AC19" s="26"/>
      <c r="AD19" s="25"/>
      <c r="AE19" s="27"/>
      <c r="AF19" s="40">
        <f t="shared" si="1"/>
        <v>6556792</v>
      </c>
      <c r="AG19" s="28"/>
    </row>
    <row r="20" spans="1:33" x14ac:dyDescent="0.25">
      <c r="A20" s="17">
        <v>868</v>
      </c>
      <c r="B20" s="31">
        <v>44783</v>
      </c>
      <c r="C20" s="18" t="s">
        <v>9</v>
      </c>
      <c r="D20" s="47" t="s">
        <v>120</v>
      </c>
      <c r="E20" s="38">
        <v>2723067</v>
      </c>
      <c r="F20" s="74">
        <v>1571000</v>
      </c>
      <c r="G20" s="70">
        <v>211020205</v>
      </c>
      <c r="H20" s="98">
        <v>1344</v>
      </c>
      <c r="I20" s="85">
        <v>44781</v>
      </c>
      <c r="J20" s="38">
        <v>2723067</v>
      </c>
      <c r="K20" s="21" t="s">
        <v>176</v>
      </c>
      <c r="L20" s="37">
        <v>1123455981</v>
      </c>
      <c r="M20" s="18" t="s">
        <v>183</v>
      </c>
      <c r="N20" s="84" t="s">
        <v>177</v>
      </c>
      <c r="O20" s="73">
        <v>3123813177</v>
      </c>
      <c r="P20" s="32" t="s">
        <v>11</v>
      </c>
      <c r="Q20" s="22">
        <v>41214973</v>
      </c>
      <c r="R20" s="18" t="s">
        <v>42</v>
      </c>
      <c r="S20" s="18" t="s">
        <v>82</v>
      </c>
      <c r="T20" s="32" t="s">
        <v>12</v>
      </c>
      <c r="U20" s="32" t="s">
        <v>21</v>
      </c>
      <c r="V20" s="32">
        <v>52</v>
      </c>
      <c r="W20" s="33">
        <v>44783</v>
      </c>
      <c r="X20" s="23">
        <v>44834</v>
      </c>
      <c r="Y20" s="34">
        <v>2066</v>
      </c>
      <c r="Z20" s="24"/>
      <c r="AA20" s="25"/>
      <c r="AB20" s="25"/>
      <c r="AC20" s="26"/>
      <c r="AD20" s="25"/>
      <c r="AE20" s="27"/>
      <c r="AF20" s="40">
        <f t="shared" si="1"/>
        <v>2723067</v>
      </c>
      <c r="AG20" s="28"/>
    </row>
    <row r="21" spans="1:33" x14ac:dyDescent="0.25">
      <c r="A21" s="35">
        <v>869</v>
      </c>
      <c r="B21" s="31">
        <v>44784</v>
      </c>
      <c r="C21" s="18" t="s">
        <v>9</v>
      </c>
      <c r="D21" s="19" t="s">
        <v>181</v>
      </c>
      <c r="E21" s="38">
        <v>11520000</v>
      </c>
      <c r="F21" s="74">
        <v>5760000</v>
      </c>
      <c r="G21" s="70">
        <v>211020105</v>
      </c>
      <c r="H21" s="98">
        <v>1272</v>
      </c>
      <c r="I21" s="85">
        <v>44761</v>
      </c>
      <c r="J21" s="38">
        <v>11520000</v>
      </c>
      <c r="K21" s="21" t="s">
        <v>178</v>
      </c>
      <c r="L21" s="39">
        <v>65775864</v>
      </c>
      <c r="M21" s="18" t="s">
        <v>78</v>
      </c>
      <c r="N21" s="84" t="s">
        <v>179</v>
      </c>
      <c r="O21" s="73">
        <v>3138222640</v>
      </c>
      <c r="P21" s="32" t="s">
        <v>11</v>
      </c>
      <c r="Q21" s="22">
        <v>1019085868</v>
      </c>
      <c r="R21" s="18" t="s">
        <v>25</v>
      </c>
      <c r="S21" s="18" t="s">
        <v>86</v>
      </c>
      <c r="T21" s="32" t="s">
        <v>12</v>
      </c>
      <c r="U21" s="32" t="s">
        <v>21</v>
      </c>
      <c r="V21" s="32">
        <v>51</v>
      </c>
      <c r="W21" s="33">
        <v>44784</v>
      </c>
      <c r="X21" s="23">
        <v>44834</v>
      </c>
      <c r="Y21" s="34">
        <v>2070</v>
      </c>
      <c r="Z21" s="24"/>
      <c r="AA21" s="25"/>
      <c r="AB21" s="25"/>
      <c r="AC21" s="26"/>
      <c r="AD21" s="25"/>
      <c r="AE21" s="27"/>
      <c r="AF21" s="40">
        <f t="shared" si="1"/>
        <v>11520000</v>
      </c>
      <c r="AG21" s="28"/>
    </row>
    <row r="22" spans="1:33" x14ac:dyDescent="0.25">
      <c r="A22" s="17">
        <v>870</v>
      </c>
      <c r="B22" s="31">
        <v>44790</v>
      </c>
      <c r="C22" s="18" t="s">
        <v>18</v>
      </c>
      <c r="D22" s="19" t="s">
        <v>184</v>
      </c>
      <c r="E22" s="38">
        <v>93937991</v>
      </c>
      <c r="F22" s="74">
        <f>+E22/137*30</f>
        <v>20570362.99270073</v>
      </c>
      <c r="G22" s="70" t="s">
        <v>29</v>
      </c>
      <c r="H22" s="98">
        <v>1229</v>
      </c>
      <c r="I22" s="85">
        <v>44742</v>
      </c>
      <c r="J22" s="38">
        <v>93937991</v>
      </c>
      <c r="K22" s="21" t="s">
        <v>58</v>
      </c>
      <c r="L22" s="36" t="s">
        <v>57</v>
      </c>
      <c r="M22" s="18" t="s">
        <v>84</v>
      </c>
      <c r="N22" s="72" t="s">
        <v>59</v>
      </c>
      <c r="O22" s="73">
        <v>3214449448</v>
      </c>
      <c r="P22" s="32" t="s">
        <v>10</v>
      </c>
      <c r="Q22" s="22">
        <v>41214973</v>
      </c>
      <c r="R22" s="18" t="s">
        <v>42</v>
      </c>
      <c r="S22" s="18" t="s">
        <v>75</v>
      </c>
      <c r="T22" s="32" t="s">
        <v>12</v>
      </c>
      <c r="U22" s="32" t="s">
        <v>21</v>
      </c>
      <c r="V22" s="32">
        <v>137</v>
      </c>
      <c r="W22" s="33">
        <v>44791</v>
      </c>
      <c r="X22" s="23">
        <v>44928</v>
      </c>
      <c r="Y22" s="34">
        <v>2073</v>
      </c>
      <c r="Z22" s="24"/>
      <c r="AA22" s="25"/>
      <c r="AB22" s="25"/>
      <c r="AC22" s="26"/>
      <c r="AD22" s="25"/>
      <c r="AE22" s="27"/>
      <c r="AF22" s="40">
        <f t="shared" si="1"/>
        <v>93937991</v>
      </c>
      <c r="AG22" s="28"/>
    </row>
    <row r="23" spans="1:33" x14ac:dyDescent="0.25">
      <c r="A23" s="17">
        <v>871</v>
      </c>
      <c r="B23" s="31">
        <v>44791</v>
      </c>
      <c r="C23" s="18" t="s">
        <v>9</v>
      </c>
      <c r="D23" s="19" t="s">
        <v>126</v>
      </c>
      <c r="E23" s="38">
        <v>11520000</v>
      </c>
      <c r="F23" s="74">
        <v>5760000</v>
      </c>
      <c r="G23" s="70">
        <v>211020105</v>
      </c>
      <c r="H23" s="98">
        <v>1299</v>
      </c>
      <c r="I23" s="85">
        <v>44768</v>
      </c>
      <c r="J23" s="38">
        <v>11520000</v>
      </c>
      <c r="K23" s="21" t="s">
        <v>44</v>
      </c>
      <c r="L23" s="37">
        <v>25799970</v>
      </c>
      <c r="M23" s="18" t="s">
        <v>87</v>
      </c>
      <c r="N23" s="72" t="s">
        <v>45</v>
      </c>
      <c r="O23" s="73">
        <v>3185148461</v>
      </c>
      <c r="P23" s="32" t="s">
        <v>11</v>
      </c>
      <c r="Q23" s="22">
        <v>41214973</v>
      </c>
      <c r="R23" s="18" t="s">
        <v>42</v>
      </c>
      <c r="S23" s="18" t="s">
        <v>75</v>
      </c>
      <c r="T23" s="32" t="s">
        <v>12</v>
      </c>
      <c r="U23" s="32" t="s">
        <v>21</v>
      </c>
      <c r="V23" s="32">
        <v>44</v>
      </c>
      <c r="W23" s="33">
        <v>44791</v>
      </c>
      <c r="X23" s="23">
        <v>44834</v>
      </c>
      <c r="Y23" s="34">
        <v>2078</v>
      </c>
      <c r="Z23" s="24"/>
      <c r="AA23" s="25"/>
      <c r="AB23" s="25"/>
      <c r="AC23" s="26"/>
      <c r="AD23" s="25"/>
      <c r="AE23" s="27"/>
      <c r="AF23" s="40">
        <f t="shared" si="1"/>
        <v>11520000</v>
      </c>
      <c r="AG23" s="28"/>
    </row>
    <row r="24" spans="1:33" x14ac:dyDescent="0.25">
      <c r="A24" s="17">
        <v>872</v>
      </c>
      <c r="B24" s="31">
        <v>44799</v>
      </c>
      <c r="C24" s="18" t="s">
        <v>20</v>
      </c>
      <c r="D24" s="19" t="s">
        <v>185</v>
      </c>
      <c r="E24" s="38">
        <v>230000000</v>
      </c>
      <c r="F24" s="74">
        <f>+E24/130*30</f>
        <v>53076923.07692308</v>
      </c>
      <c r="G24" s="70">
        <v>221010705</v>
      </c>
      <c r="H24" s="98">
        <v>1333</v>
      </c>
      <c r="I24" s="85">
        <v>44776</v>
      </c>
      <c r="J24" s="38">
        <v>230000000</v>
      </c>
      <c r="K24" s="21" t="s">
        <v>50</v>
      </c>
      <c r="L24" s="37">
        <v>7127824</v>
      </c>
      <c r="M24" s="18" t="s">
        <v>180</v>
      </c>
      <c r="N24" s="72" t="s">
        <v>51</v>
      </c>
      <c r="O24" s="73">
        <v>3107745134</v>
      </c>
      <c r="P24" s="32" t="s">
        <v>11</v>
      </c>
      <c r="Q24" s="22">
        <v>41214973</v>
      </c>
      <c r="R24" s="18" t="s">
        <v>42</v>
      </c>
      <c r="S24" s="18" t="s">
        <v>75</v>
      </c>
      <c r="T24" s="32" t="s">
        <v>12</v>
      </c>
      <c r="U24" s="32" t="s">
        <v>21</v>
      </c>
      <c r="V24" s="32">
        <v>130</v>
      </c>
      <c r="W24" s="33">
        <v>44799</v>
      </c>
      <c r="X24" s="23">
        <v>44930</v>
      </c>
      <c r="Y24" s="34">
        <v>2097</v>
      </c>
      <c r="Z24" s="24"/>
      <c r="AA24" s="25"/>
      <c r="AB24" s="25"/>
      <c r="AC24" s="26"/>
      <c r="AD24" s="25"/>
      <c r="AE24" s="27"/>
      <c r="AF24" s="40">
        <f t="shared" si="1"/>
        <v>230000000</v>
      </c>
      <c r="AG24" s="28"/>
    </row>
    <row r="25" spans="1:33" ht="25.5" x14ac:dyDescent="0.25">
      <c r="A25" s="35">
        <v>873</v>
      </c>
      <c r="B25" s="31">
        <v>44803</v>
      </c>
      <c r="C25" s="18" t="s">
        <v>9</v>
      </c>
      <c r="D25" s="19" t="s">
        <v>123</v>
      </c>
      <c r="E25" s="20">
        <v>5464000</v>
      </c>
      <c r="F25" s="69">
        <f>+E25/4</f>
        <v>1366000</v>
      </c>
      <c r="G25" s="70">
        <v>211020205</v>
      </c>
      <c r="H25" s="98">
        <v>1346</v>
      </c>
      <c r="I25" s="83">
        <v>44784</v>
      </c>
      <c r="J25" s="20">
        <v>5464000</v>
      </c>
      <c r="K25" s="42" t="s">
        <v>139</v>
      </c>
      <c r="L25" s="41">
        <v>1120581586</v>
      </c>
      <c r="M25" s="18" t="s">
        <v>69</v>
      </c>
      <c r="N25" s="72" t="s">
        <v>138</v>
      </c>
      <c r="O25" s="73">
        <v>3183863563</v>
      </c>
      <c r="P25" s="32" t="s">
        <v>11</v>
      </c>
      <c r="Q25" s="22">
        <v>41214973</v>
      </c>
      <c r="R25" s="18" t="s">
        <v>42</v>
      </c>
      <c r="S25" s="18" t="s">
        <v>75</v>
      </c>
      <c r="T25" s="32" t="s">
        <v>12</v>
      </c>
      <c r="U25" s="32" t="s">
        <v>13</v>
      </c>
      <c r="V25" s="32">
        <v>4</v>
      </c>
      <c r="W25" s="33">
        <v>44805</v>
      </c>
      <c r="X25" s="23">
        <v>44926</v>
      </c>
      <c r="Y25" s="34">
        <v>2121</v>
      </c>
      <c r="Z25" s="24"/>
      <c r="AA25" s="25"/>
      <c r="AB25" s="25"/>
      <c r="AC25" s="26"/>
      <c r="AD25" s="25"/>
      <c r="AE25" s="27"/>
      <c r="AF25" s="40">
        <f t="shared" si="1"/>
        <v>5464000</v>
      </c>
      <c r="AG25" s="28"/>
    </row>
    <row r="26" spans="1:33" x14ac:dyDescent="0.25">
      <c r="A26" s="17">
        <v>874</v>
      </c>
      <c r="B26" s="31">
        <v>44803</v>
      </c>
      <c r="C26" s="18" t="s">
        <v>9</v>
      </c>
      <c r="D26" s="19" t="s">
        <v>186</v>
      </c>
      <c r="E26" s="38">
        <v>5884000</v>
      </c>
      <c r="F26" s="74">
        <f>+E26/4</f>
        <v>1471000</v>
      </c>
      <c r="G26" s="70">
        <v>211020105</v>
      </c>
      <c r="H26" s="98">
        <v>1347</v>
      </c>
      <c r="I26" s="85">
        <v>44784</v>
      </c>
      <c r="J26" s="38">
        <v>5884000</v>
      </c>
      <c r="K26" s="21" t="s">
        <v>187</v>
      </c>
      <c r="L26" s="39">
        <v>1120569910</v>
      </c>
      <c r="M26" s="18" t="s">
        <v>69</v>
      </c>
      <c r="N26" s="76"/>
      <c r="P26" s="32" t="s">
        <v>11</v>
      </c>
      <c r="Q26" s="22">
        <v>1094241966</v>
      </c>
      <c r="R26" s="18" t="s">
        <v>188</v>
      </c>
      <c r="S26" s="18" t="s">
        <v>80</v>
      </c>
      <c r="T26" s="32" t="s">
        <v>12</v>
      </c>
      <c r="U26" s="32" t="s">
        <v>13</v>
      </c>
      <c r="V26" s="32">
        <v>4</v>
      </c>
      <c r="W26" s="33">
        <v>44805</v>
      </c>
      <c r="X26" s="23">
        <v>44926</v>
      </c>
      <c r="Y26" s="34">
        <v>2122</v>
      </c>
      <c r="Z26" s="24"/>
      <c r="AA26" s="25"/>
      <c r="AB26" s="25"/>
      <c r="AC26" s="26"/>
      <c r="AD26" s="25"/>
      <c r="AE26" s="27"/>
      <c r="AF26" s="40">
        <f t="shared" si="1"/>
        <v>5884000</v>
      </c>
      <c r="AG26" s="28"/>
    </row>
    <row r="27" spans="1:33" x14ac:dyDescent="0.25">
      <c r="A27" s="35">
        <v>875</v>
      </c>
      <c r="B27" s="31">
        <v>44803</v>
      </c>
      <c r="C27" s="18" t="s">
        <v>9</v>
      </c>
      <c r="D27" s="100" t="s">
        <v>120</v>
      </c>
      <c r="E27" s="86">
        <v>6284000</v>
      </c>
      <c r="F27" s="87">
        <f>+E27/4</f>
        <v>1571000</v>
      </c>
      <c r="G27" s="101">
        <v>211020205</v>
      </c>
      <c r="H27" s="102">
        <v>1355</v>
      </c>
      <c r="I27" s="103">
        <v>44791</v>
      </c>
      <c r="J27" s="86">
        <v>6284000</v>
      </c>
      <c r="K27" s="21" t="s">
        <v>147</v>
      </c>
      <c r="L27" s="39">
        <v>1007293775</v>
      </c>
      <c r="M27" s="18" t="s">
        <v>70</v>
      </c>
      <c r="N27" s="84" t="s">
        <v>148</v>
      </c>
      <c r="O27" s="73">
        <v>3232082193</v>
      </c>
      <c r="P27" s="32" t="s">
        <v>11</v>
      </c>
      <c r="Q27" s="22">
        <v>41214973</v>
      </c>
      <c r="R27" s="18" t="s">
        <v>42</v>
      </c>
      <c r="S27" s="18" t="s">
        <v>82</v>
      </c>
      <c r="T27" s="32" t="s">
        <v>12</v>
      </c>
      <c r="U27" s="32" t="s">
        <v>13</v>
      </c>
      <c r="V27" s="32">
        <v>4</v>
      </c>
      <c r="W27" s="33">
        <v>44805</v>
      </c>
      <c r="X27" s="23">
        <v>44926</v>
      </c>
      <c r="Y27" s="34">
        <v>2123</v>
      </c>
      <c r="Z27" s="24"/>
      <c r="AA27" s="25"/>
      <c r="AB27" s="25"/>
      <c r="AC27" s="26"/>
      <c r="AD27" s="25"/>
      <c r="AE27" s="27"/>
      <c r="AF27" s="40">
        <f t="shared" si="1"/>
        <v>6284000</v>
      </c>
      <c r="AG27" s="28"/>
    </row>
    <row r="28" spans="1:33" x14ac:dyDescent="0.25">
      <c r="A28" s="17">
        <v>876</v>
      </c>
      <c r="B28" s="31">
        <v>44803</v>
      </c>
      <c r="C28" s="18" t="s">
        <v>9</v>
      </c>
      <c r="D28" s="100" t="s">
        <v>120</v>
      </c>
      <c r="E28" s="86">
        <v>6284000</v>
      </c>
      <c r="F28" s="87">
        <f>+E28/4</f>
        <v>1571000</v>
      </c>
      <c r="G28" s="101">
        <v>211020205</v>
      </c>
      <c r="H28" s="102">
        <v>1356</v>
      </c>
      <c r="I28" s="103">
        <v>44791</v>
      </c>
      <c r="J28" s="86">
        <v>6284000</v>
      </c>
      <c r="K28" s="21" t="s">
        <v>143</v>
      </c>
      <c r="L28" s="39">
        <v>1006170338</v>
      </c>
      <c r="M28" s="18" t="s">
        <v>144</v>
      </c>
      <c r="N28" s="84" t="s">
        <v>145</v>
      </c>
      <c r="O28" s="73">
        <v>3143272985</v>
      </c>
      <c r="P28" s="32" t="s">
        <v>11</v>
      </c>
      <c r="Q28" s="22">
        <v>41214973</v>
      </c>
      <c r="R28" s="18" t="s">
        <v>42</v>
      </c>
      <c r="S28" s="18" t="s">
        <v>82</v>
      </c>
      <c r="T28" s="32" t="s">
        <v>12</v>
      </c>
      <c r="U28" s="32" t="s">
        <v>13</v>
      </c>
      <c r="V28" s="32">
        <v>4</v>
      </c>
      <c r="W28" s="33">
        <v>44805</v>
      </c>
      <c r="X28" s="23">
        <v>44926</v>
      </c>
      <c r="Y28" s="34">
        <v>2124</v>
      </c>
      <c r="Z28" s="24"/>
      <c r="AA28" s="25"/>
      <c r="AB28" s="25"/>
      <c r="AC28" s="26"/>
      <c r="AD28" s="25"/>
      <c r="AE28" s="27"/>
      <c r="AF28" s="40">
        <f t="shared" si="1"/>
        <v>6284000</v>
      </c>
      <c r="AG28" s="28"/>
    </row>
    <row r="29" spans="1:33" x14ac:dyDescent="0.25">
      <c r="A29" s="35">
        <v>877</v>
      </c>
      <c r="B29" s="31">
        <v>44803</v>
      </c>
      <c r="C29" s="18" t="s">
        <v>9</v>
      </c>
      <c r="D29" s="100" t="s">
        <v>120</v>
      </c>
      <c r="E29" s="86">
        <v>6284000</v>
      </c>
      <c r="F29" s="87">
        <f t="shared" ref="F29:F42" si="2">+E29/4</f>
        <v>1571000</v>
      </c>
      <c r="G29" s="101">
        <v>211020205</v>
      </c>
      <c r="H29" s="102">
        <v>1357</v>
      </c>
      <c r="I29" s="103">
        <v>44791</v>
      </c>
      <c r="J29" s="86">
        <v>6284000</v>
      </c>
      <c r="K29" s="21" t="s">
        <v>104</v>
      </c>
      <c r="L29" s="37">
        <v>1120571499</v>
      </c>
      <c r="M29" s="18" t="s">
        <v>69</v>
      </c>
      <c r="N29" s="72" t="s">
        <v>105</v>
      </c>
      <c r="O29" s="73">
        <v>3123851850</v>
      </c>
      <c r="P29" s="32" t="s">
        <v>11</v>
      </c>
      <c r="Q29" s="22">
        <v>41214973</v>
      </c>
      <c r="R29" s="18" t="s">
        <v>42</v>
      </c>
      <c r="S29" s="18" t="s">
        <v>82</v>
      </c>
      <c r="T29" s="32" t="s">
        <v>12</v>
      </c>
      <c r="U29" s="32" t="s">
        <v>13</v>
      </c>
      <c r="V29" s="32">
        <v>4</v>
      </c>
      <c r="W29" s="33">
        <v>44805</v>
      </c>
      <c r="X29" s="23">
        <v>44926</v>
      </c>
      <c r="Y29" s="34">
        <v>2125</v>
      </c>
      <c r="Z29" s="24"/>
      <c r="AA29" s="25"/>
      <c r="AB29" s="25"/>
      <c r="AC29" s="26"/>
      <c r="AD29" s="25"/>
      <c r="AE29" s="27"/>
      <c r="AF29" s="40">
        <f t="shared" si="1"/>
        <v>6284000</v>
      </c>
      <c r="AG29" s="28"/>
    </row>
    <row r="30" spans="1:33" ht="25.5" x14ac:dyDescent="0.25">
      <c r="A30" s="17">
        <v>878</v>
      </c>
      <c r="B30" s="31">
        <v>44803</v>
      </c>
      <c r="C30" s="18" t="s">
        <v>9</v>
      </c>
      <c r="D30" s="100" t="s">
        <v>120</v>
      </c>
      <c r="E30" s="86">
        <v>6284000</v>
      </c>
      <c r="F30" s="87">
        <f t="shared" si="2"/>
        <v>1571000</v>
      </c>
      <c r="G30" s="70">
        <v>211020205</v>
      </c>
      <c r="H30" s="98">
        <v>1358</v>
      </c>
      <c r="I30" s="85">
        <v>44791</v>
      </c>
      <c r="J30" s="38">
        <v>6284000</v>
      </c>
      <c r="K30" s="42" t="s">
        <v>101</v>
      </c>
      <c r="L30" s="41">
        <v>1122237707</v>
      </c>
      <c r="M30" s="18" t="s">
        <v>77</v>
      </c>
      <c r="N30" s="72" t="s">
        <v>102</v>
      </c>
      <c r="O30" s="73">
        <v>3184860814</v>
      </c>
      <c r="P30" s="32" t="s">
        <v>11</v>
      </c>
      <c r="Q30" s="22">
        <v>41214973</v>
      </c>
      <c r="R30" s="18" t="s">
        <v>42</v>
      </c>
      <c r="S30" s="18" t="s">
        <v>82</v>
      </c>
      <c r="T30" s="32" t="s">
        <v>12</v>
      </c>
      <c r="U30" s="32" t="s">
        <v>13</v>
      </c>
      <c r="V30" s="32">
        <v>4</v>
      </c>
      <c r="W30" s="33">
        <v>44805</v>
      </c>
      <c r="X30" s="23">
        <v>44926</v>
      </c>
      <c r="Y30" s="34">
        <v>2126</v>
      </c>
      <c r="Z30" s="24"/>
      <c r="AA30" s="25"/>
      <c r="AB30" s="25"/>
      <c r="AC30" s="26"/>
      <c r="AD30" s="25"/>
      <c r="AE30" s="27"/>
      <c r="AF30" s="40">
        <f t="shared" si="1"/>
        <v>6284000</v>
      </c>
      <c r="AG30" s="28"/>
    </row>
    <row r="31" spans="1:33" ht="25.5" x14ac:dyDescent="0.25">
      <c r="A31" s="17">
        <v>879</v>
      </c>
      <c r="B31" s="31">
        <v>44803</v>
      </c>
      <c r="C31" s="18" t="s">
        <v>9</v>
      </c>
      <c r="D31" s="100" t="s">
        <v>120</v>
      </c>
      <c r="E31" s="86">
        <v>6284000</v>
      </c>
      <c r="F31" s="87">
        <f t="shared" si="2"/>
        <v>1571000</v>
      </c>
      <c r="G31" s="70">
        <v>211020205</v>
      </c>
      <c r="H31" s="98">
        <v>1360</v>
      </c>
      <c r="I31" s="85">
        <v>44791</v>
      </c>
      <c r="J31" s="38">
        <v>6284000</v>
      </c>
      <c r="K31" s="42" t="s">
        <v>52</v>
      </c>
      <c r="L31" s="41">
        <v>1022937945</v>
      </c>
      <c r="M31" s="18" t="s">
        <v>70</v>
      </c>
      <c r="N31" s="72" t="s">
        <v>53</v>
      </c>
      <c r="O31" s="73">
        <v>3166859293</v>
      </c>
      <c r="P31" s="32" t="s">
        <v>11</v>
      </c>
      <c r="Q31" s="22">
        <v>41214973</v>
      </c>
      <c r="R31" s="18" t="s">
        <v>42</v>
      </c>
      <c r="S31" s="18" t="s">
        <v>82</v>
      </c>
      <c r="T31" s="32" t="s">
        <v>12</v>
      </c>
      <c r="U31" s="32" t="s">
        <v>13</v>
      </c>
      <c r="V31" s="32">
        <v>4</v>
      </c>
      <c r="W31" s="33">
        <v>44805</v>
      </c>
      <c r="X31" s="23">
        <v>44926</v>
      </c>
      <c r="Y31" s="34">
        <v>2127</v>
      </c>
      <c r="Z31" s="24"/>
      <c r="AA31" s="25"/>
      <c r="AB31" s="25"/>
      <c r="AC31" s="26"/>
      <c r="AD31" s="25"/>
      <c r="AE31" s="27"/>
      <c r="AF31" s="40">
        <f t="shared" si="1"/>
        <v>6284000</v>
      </c>
      <c r="AG31" s="28"/>
    </row>
    <row r="32" spans="1:33" x14ac:dyDescent="0.25">
      <c r="A32" s="17">
        <v>880</v>
      </c>
      <c r="B32" s="31">
        <v>44803</v>
      </c>
      <c r="C32" s="18" t="s">
        <v>9</v>
      </c>
      <c r="D32" s="100" t="s">
        <v>120</v>
      </c>
      <c r="E32" s="86">
        <v>6284000</v>
      </c>
      <c r="F32" s="87">
        <f t="shared" si="2"/>
        <v>1571000</v>
      </c>
      <c r="G32" s="70">
        <v>211020205</v>
      </c>
      <c r="H32" s="98">
        <v>1361</v>
      </c>
      <c r="I32" s="85">
        <v>44791</v>
      </c>
      <c r="J32" s="38">
        <v>6284000</v>
      </c>
      <c r="K32" s="21" t="s">
        <v>111</v>
      </c>
      <c r="L32" s="39">
        <v>1193049364</v>
      </c>
      <c r="M32" s="18" t="s">
        <v>69</v>
      </c>
      <c r="N32" s="72" t="s">
        <v>112</v>
      </c>
      <c r="O32" s="73">
        <v>3193436048</v>
      </c>
      <c r="P32" s="32" t="s">
        <v>11</v>
      </c>
      <c r="Q32" s="22">
        <v>41214973</v>
      </c>
      <c r="R32" s="18" t="s">
        <v>42</v>
      </c>
      <c r="S32" s="18" t="s">
        <v>82</v>
      </c>
      <c r="T32" s="32" t="s">
        <v>12</v>
      </c>
      <c r="U32" s="32" t="s">
        <v>13</v>
      </c>
      <c r="V32" s="32">
        <v>4</v>
      </c>
      <c r="W32" s="33">
        <v>44805</v>
      </c>
      <c r="X32" s="23">
        <v>44926</v>
      </c>
      <c r="Y32" s="34">
        <v>2128</v>
      </c>
      <c r="Z32" s="24"/>
      <c r="AA32" s="25"/>
      <c r="AB32" s="25"/>
      <c r="AC32" s="26"/>
      <c r="AD32" s="25"/>
      <c r="AE32" s="27"/>
      <c r="AF32" s="40">
        <f t="shared" si="1"/>
        <v>6284000</v>
      </c>
      <c r="AG32" s="28"/>
    </row>
    <row r="33" spans="1:33" x14ac:dyDescent="0.25">
      <c r="A33" s="35">
        <v>881</v>
      </c>
      <c r="B33" s="31">
        <v>44803</v>
      </c>
      <c r="C33" s="18" t="s">
        <v>9</v>
      </c>
      <c r="D33" s="100" t="s">
        <v>120</v>
      </c>
      <c r="E33" s="86">
        <v>6284000</v>
      </c>
      <c r="F33" s="87">
        <f t="shared" si="2"/>
        <v>1571000</v>
      </c>
      <c r="G33" s="70">
        <v>211020205</v>
      </c>
      <c r="H33" s="98">
        <v>1359</v>
      </c>
      <c r="I33" s="85">
        <v>44791</v>
      </c>
      <c r="J33" s="38">
        <v>6284000</v>
      </c>
      <c r="K33" s="21" t="s">
        <v>98</v>
      </c>
      <c r="L33" s="37">
        <v>1120570455</v>
      </c>
      <c r="M33" s="18" t="s">
        <v>69</v>
      </c>
      <c r="N33" s="72" t="s">
        <v>99</v>
      </c>
      <c r="O33" s="73">
        <v>3223853549</v>
      </c>
      <c r="P33" s="32" t="s">
        <v>11</v>
      </c>
      <c r="Q33" s="22">
        <v>41214973</v>
      </c>
      <c r="R33" s="18" t="s">
        <v>42</v>
      </c>
      <c r="S33" s="18" t="s">
        <v>82</v>
      </c>
      <c r="T33" s="32" t="s">
        <v>12</v>
      </c>
      <c r="U33" s="32" t="s">
        <v>13</v>
      </c>
      <c r="V33" s="32">
        <v>4</v>
      </c>
      <c r="W33" s="33">
        <v>44805</v>
      </c>
      <c r="X33" s="23">
        <v>44926</v>
      </c>
      <c r="Y33" s="34">
        <v>2129</v>
      </c>
      <c r="Z33" s="24"/>
      <c r="AA33" s="25"/>
      <c r="AB33" s="25"/>
      <c r="AC33" s="26"/>
      <c r="AD33" s="25"/>
      <c r="AE33" s="27"/>
      <c r="AF33" s="40">
        <f t="shared" si="1"/>
        <v>6284000</v>
      </c>
      <c r="AG33" s="28"/>
    </row>
    <row r="34" spans="1:33" x14ac:dyDescent="0.25">
      <c r="A34" s="17">
        <v>882</v>
      </c>
      <c r="B34" s="31">
        <v>44803</v>
      </c>
      <c r="C34" s="18" t="s">
        <v>9</v>
      </c>
      <c r="D34" s="19" t="s">
        <v>127</v>
      </c>
      <c r="E34" s="20">
        <v>11600000</v>
      </c>
      <c r="F34" s="87">
        <f t="shared" si="2"/>
        <v>2900000</v>
      </c>
      <c r="G34" s="70">
        <v>211020205</v>
      </c>
      <c r="H34" s="98">
        <v>1385</v>
      </c>
      <c r="I34" s="71">
        <v>44795</v>
      </c>
      <c r="J34" s="38">
        <f t="shared" ref="J34" si="3">E34</f>
        <v>11600000</v>
      </c>
      <c r="K34" s="21" t="s">
        <v>93</v>
      </c>
      <c r="L34" s="37">
        <v>1120564466</v>
      </c>
      <c r="M34" s="18" t="s">
        <v>69</v>
      </c>
      <c r="N34" s="72" t="s">
        <v>94</v>
      </c>
      <c r="O34" s="73">
        <v>3144068551</v>
      </c>
      <c r="P34" s="32" t="s">
        <v>11</v>
      </c>
      <c r="Q34" s="22">
        <v>41214973</v>
      </c>
      <c r="R34" s="18" t="s">
        <v>42</v>
      </c>
      <c r="S34" s="18" t="s">
        <v>75</v>
      </c>
      <c r="T34" s="32" t="s">
        <v>12</v>
      </c>
      <c r="U34" s="32" t="s">
        <v>13</v>
      </c>
      <c r="V34" s="32">
        <v>4</v>
      </c>
      <c r="W34" s="33">
        <v>44805</v>
      </c>
      <c r="X34" s="23">
        <v>44926</v>
      </c>
      <c r="Y34" s="34">
        <v>2130</v>
      </c>
      <c r="Z34" s="24"/>
      <c r="AA34" s="25"/>
      <c r="AB34" s="25"/>
      <c r="AC34" s="26"/>
      <c r="AD34" s="25"/>
      <c r="AE34" s="27"/>
      <c r="AF34" s="40">
        <f t="shared" si="1"/>
        <v>11600000</v>
      </c>
      <c r="AG34" s="28"/>
    </row>
    <row r="35" spans="1:33" x14ac:dyDescent="0.25">
      <c r="A35" s="17">
        <v>883</v>
      </c>
      <c r="B35" s="31">
        <v>44803</v>
      </c>
      <c r="C35" s="18" t="s">
        <v>9</v>
      </c>
      <c r="D35" s="19" t="s">
        <v>126</v>
      </c>
      <c r="E35" s="38">
        <v>23040000</v>
      </c>
      <c r="F35" s="87">
        <f t="shared" si="2"/>
        <v>5760000</v>
      </c>
      <c r="G35" s="70">
        <v>211020105</v>
      </c>
      <c r="H35" s="98">
        <v>1377</v>
      </c>
      <c r="I35" s="85">
        <v>44792</v>
      </c>
      <c r="J35" s="38">
        <v>23040000</v>
      </c>
      <c r="K35" s="21" t="s">
        <v>23</v>
      </c>
      <c r="L35" s="39">
        <v>16076116</v>
      </c>
      <c r="M35" s="18" t="s">
        <v>118</v>
      </c>
      <c r="N35" s="72" t="s">
        <v>61</v>
      </c>
      <c r="O35" s="73">
        <v>3158590539</v>
      </c>
      <c r="P35" s="32" t="s">
        <v>11</v>
      </c>
      <c r="Q35" s="22">
        <v>1019085868</v>
      </c>
      <c r="R35" s="18" t="s">
        <v>25</v>
      </c>
      <c r="S35" s="18" t="s">
        <v>86</v>
      </c>
      <c r="T35" s="32" t="s">
        <v>12</v>
      </c>
      <c r="U35" s="32" t="s">
        <v>13</v>
      </c>
      <c r="V35" s="32">
        <v>4</v>
      </c>
      <c r="W35" s="33">
        <v>44805</v>
      </c>
      <c r="X35" s="23">
        <v>44926</v>
      </c>
      <c r="Y35" s="34">
        <v>2133</v>
      </c>
      <c r="Z35" s="24"/>
      <c r="AA35" s="25"/>
      <c r="AB35" s="25"/>
      <c r="AC35" s="26"/>
      <c r="AD35" s="25"/>
      <c r="AE35" s="27"/>
      <c r="AF35" s="40">
        <f t="shared" si="1"/>
        <v>23040000</v>
      </c>
      <c r="AG35" s="28"/>
    </row>
    <row r="36" spans="1:33" x14ac:dyDescent="0.25">
      <c r="A36" s="17">
        <v>884</v>
      </c>
      <c r="B36" s="31">
        <v>44803</v>
      </c>
      <c r="C36" s="18" t="s">
        <v>9</v>
      </c>
      <c r="D36" s="19" t="s">
        <v>126</v>
      </c>
      <c r="E36" s="38">
        <v>23040000</v>
      </c>
      <c r="F36" s="87">
        <f t="shared" si="2"/>
        <v>5760000</v>
      </c>
      <c r="G36" s="70">
        <v>211020105</v>
      </c>
      <c r="H36" s="98">
        <v>1378</v>
      </c>
      <c r="I36" s="85">
        <v>44792</v>
      </c>
      <c r="J36" s="38">
        <v>23040000</v>
      </c>
      <c r="K36" s="21" t="s">
        <v>36</v>
      </c>
      <c r="L36" s="39">
        <v>1064992764</v>
      </c>
      <c r="M36" s="75" t="s">
        <v>92</v>
      </c>
      <c r="N36" s="72" t="s">
        <v>119</v>
      </c>
      <c r="O36" s="73">
        <v>3215723054</v>
      </c>
      <c r="P36" s="32" t="s">
        <v>11</v>
      </c>
      <c r="Q36" s="22">
        <v>1019085868</v>
      </c>
      <c r="R36" s="18" t="s">
        <v>25</v>
      </c>
      <c r="S36" s="18" t="s">
        <v>86</v>
      </c>
      <c r="T36" s="32" t="s">
        <v>12</v>
      </c>
      <c r="U36" s="32" t="s">
        <v>13</v>
      </c>
      <c r="V36" s="32">
        <v>4</v>
      </c>
      <c r="W36" s="33">
        <v>44805</v>
      </c>
      <c r="X36" s="23">
        <v>44926</v>
      </c>
      <c r="Y36" s="34">
        <v>2134</v>
      </c>
      <c r="Z36" s="24"/>
      <c r="AA36" s="25"/>
      <c r="AB36" s="25"/>
      <c r="AC36" s="26"/>
      <c r="AD36" s="25"/>
      <c r="AE36" s="27"/>
      <c r="AF36" s="40">
        <f t="shared" si="1"/>
        <v>23040000</v>
      </c>
      <c r="AG36" s="28"/>
    </row>
    <row r="37" spans="1:33" ht="25.5" x14ac:dyDescent="0.25">
      <c r="A37" s="35">
        <v>885</v>
      </c>
      <c r="B37" s="31">
        <v>44803</v>
      </c>
      <c r="C37" s="18" t="s">
        <v>9</v>
      </c>
      <c r="D37" s="19" t="s">
        <v>126</v>
      </c>
      <c r="E37" s="38">
        <v>13056000</v>
      </c>
      <c r="F37" s="87">
        <f>+E37/2</f>
        <v>6528000</v>
      </c>
      <c r="G37" s="70">
        <v>211020105</v>
      </c>
      <c r="H37" s="98">
        <v>1381</v>
      </c>
      <c r="I37" s="85">
        <v>44792</v>
      </c>
      <c r="J37" s="38">
        <v>13056000</v>
      </c>
      <c r="K37" s="42" t="s">
        <v>133</v>
      </c>
      <c r="L37" s="41">
        <v>1232593583</v>
      </c>
      <c r="M37" s="18" t="s">
        <v>70</v>
      </c>
      <c r="N37" s="72" t="s">
        <v>134</v>
      </c>
      <c r="O37" s="73">
        <v>3002707904</v>
      </c>
      <c r="P37" s="32" t="s">
        <v>11</v>
      </c>
      <c r="Q37" s="22">
        <v>1019085868</v>
      </c>
      <c r="R37" s="18" t="s">
        <v>25</v>
      </c>
      <c r="S37" s="18" t="s">
        <v>86</v>
      </c>
      <c r="T37" s="32" t="s">
        <v>12</v>
      </c>
      <c r="U37" s="32" t="s">
        <v>13</v>
      </c>
      <c r="V37" s="32">
        <v>2</v>
      </c>
      <c r="W37" s="33">
        <v>44805</v>
      </c>
      <c r="X37" s="23">
        <v>44865</v>
      </c>
      <c r="Y37" s="34">
        <v>2135</v>
      </c>
      <c r="Z37" s="24"/>
      <c r="AA37" s="25"/>
      <c r="AB37" s="25"/>
      <c r="AC37" s="26"/>
      <c r="AD37" s="25"/>
      <c r="AE37" s="27"/>
      <c r="AF37" s="40">
        <f t="shared" si="1"/>
        <v>13056000</v>
      </c>
      <c r="AG37" s="28"/>
    </row>
    <row r="38" spans="1:33" ht="25.5" x14ac:dyDescent="0.25">
      <c r="A38" s="17">
        <v>886</v>
      </c>
      <c r="B38" s="31">
        <v>44804</v>
      </c>
      <c r="C38" s="18" t="s">
        <v>9</v>
      </c>
      <c r="D38" s="19" t="s">
        <v>124</v>
      </c>
      <c r="E38" s="38">
        <v>104000000</v>
      </c>
      <c r="F38" s="87">
        <f t="shared" si="2"/>
        <v>26000000</v>
      </c>
      <c r="G38" s="70">
        <v>211020105</v>
      </c>
      <c r="H38" s="98">
        <v>1398</v>
      </c>
      <c r="I38" s="83">
        <v>44802</v>
      </c>
      <c r="J38" s="38">
        <v>104000000</v>
      </c>
      <c r="K38" s="42" t="s">
        <v>14</v>
      </c>
      <c r="L38" s="41">
        <v>1122402234</v>
      </c>
      <c r="M38" s="18" t="s">
        <v>74</v>
      </c>
      <c r="N38" s="81" t="s">
        <v>15</v>
      </c>
      <c r="O38" s="82">
        <v>1122402234</v>
      </c>
      <c r="P38" s="32" t="s">
        <v>11</v>
      </c>
      <c r="Q38" s="43">
        <v>19263867</v>
      </c>
      <c r="R38" s="18" t="s">
        <v>19</v>
      </c>
      <c r="S38" s="18" t="s">
        <v>140</v>
      </c>
      <c r="T38" s="32" t="s">
        <v>12</v>
      </c>
      <c r="U38" s="32" t="s">
        <v>13</v>
      </c>
      <c r="V38" s="32">
        <v>4</v>
      </c>
      <c r="W38" s="33">
        <v>44805</v>
      </c>
      <c r="X38" s="23">
        <v>44926</v>
      </c>
      <c r="Y38" s="34">
        <v>2136</v>
      </c>
      <c r="Z38" s="24"/>
      <c r="AA38" s="25"/>
      <c r="AB38" s="25"/>
      <c r="AC38" s="26"/>
      <c r="AD38" s="25"/>
      <c r="AE38" s="27"/>
      <c r="AF38" s="40"/>
      <c r="AG38" s="28"/>
    </row>
    <row r="39" spans="1:33" ht="25.5" x14ac:dyDescent="0.25">
      <c r="A39" s="17">
        <v>887</v>
      </c>
      <c r="B39" s="31">
        <v>44804</v>
      </c>
      <c r="C39" s="18" t="s">
        <v>9</v>
      </c>
      <c r="D39" s="19" t="s">
        <v>126</v>
      </c>
      <c r="E39" s="38">
        <v>23040000</v>
      </c>
      <c r="F39" s="87">
        <f t="shared" si="2"/>
        <v>5760000</v>
      </c>
      <c r="G39" s="70">
        <v>211020105</v>
      </c>
      <c r="H39" s="98">
        <v>1376</v>
      </c>
      <c r="I39" s="83">
        <v>44792</v>
      </c>
      <c r="J39" s="38">
        <v>23040000</v>
      </c>
      <c r="K39" s="42" t="s">
        <v>66</v>
      </c>
      <c r="L39" s="41">
        <v>1121937821</v>
      </c>
      <c r="M39" s="18" t="s">
        <v>71</v>
      </c>
      <c r="N39" s="81" t="s">
        <v>72</v>
      </c>
      <c r="O39" s="82">
        <v>3115739470</v>
      </c>
      <c r="P39" s="32" t="s">
        <v>11</v>
      </c>
      <c r="Q39" s="22">
        <v>1019085868</v>
      </c>
      <c r="R39" s="18" t="s">
        <v>25</v>
      </c>
      <c r="S39" s="18" t="s">
        <v>86</v>
      </c>
      <c r="T39" s="32" t="s">
        <v>12</v>
      </c>
      <c r="U39" s="32" t="s">
        <v>13</v>
      </c>
      <c r="V39" s="32">
        <v>4</v>
      </c>
      <c r="W39" s="33">
        <v>44805</v>
      </c>
      <c r="X39" s="23">
        <v>44926</v>
      </c>
      <c r="Y39" s="34">
        <v>2138</v>
      </c>
      <c r="Z39" s="24"/>
      <c r="AA39" s="25"/>
      <c r="AB39" s="25"/>
      <c r="AC39" s="26"/>
      <c r="AD39" s="25"/>
      <c r="AE39" s="27"/>
      <c r="AF39" s="40"/>
      <c r="AG39" s="28"/>
    </row>
    <row r="40" spans="1:33" x14ac:dyDescent="0.25">
      <c r="A40" s="17">
        <v>888</v>
      </c>
      <c r="B40" s="31">
        <v>44804</v>
      </c>
      <c r="C40" s="18" t="s">
        <v>9</v>
      </c>
      <c r="D40" s="19" t="s">
        <v>126</v>
      </c>
      <c r="E40" s="38">
        <v>23040000</v>
      </c>
      <c r="F40" s="87">
        <f t="shared" si="2"/>
        <v>5760000</v>
      </c>
      <c r="G40" s="70">
        <v>211020105</v>
      </c>
      <c r="H40" s="98">
        <v>1401</v>
      </c>
      <c r="I40" s="83">
        <v>44802</v>
      </c>
      <c r="J40" s="38">
        <v>23040000</v>
      </c>
      <c r="K40" s="21" t="s">
        <v>95</v>
      </c>
      <c r="L40" s="37">
        <v>1116612583</v>
      </c>
      <c r="M40" s="18" t="s">
        <v>96</v>
      </c>
      <c r="N40" s="72" t="s">
        <v>97</v>
      </c>
      <c r="O40" s="73">
        <v>3138468708</v>
      </c>
      <c r="P40" s="32" t="s">
        <v>11</v>
      </c>
      <c r="Q40" s="22">
        <v>1019085868</v>
      </c>
      <c r="R40" s="18" t="s">
        <v>25</v>
      </c>
      <c r="S40" s="18" t="s">
        <v>86</v>
      </c>
      <c r="T40" s="32" t="s">
        <v>12</v>
      </c>
      <c r="U40" s="32" t="s">
        <v>13</v>
      </c>
      <c r="V40" s="32">
        <v>4</v>
      </c>
      <c r="W40" s="33">
        <v>44805</v>
      </c>
      <c r="X40" s="23">
        <v>44926</v>
      </c>
      <c r="Y40" s="34">
        <v>2139</v>
      </c>
      <c r="Z40" s="24"/>
      <c r="AA40" s="25"/>
      <c r="AB40" s="25"/>
      <c r="AC40" s="26"/>
      <c r="AD40" s="25"/>
      <c r="AE40" s="27"/>
      <c r="AF40" s="40"/>
      <c r="AG40" s="28"/>
    </row>
    <row r="41" spans="1:33" ht="25.5" x14ac:dyDescent="0.25">
      <c r="A41" s="35">
        <v>889</v>
      </c>
      <c r="B41" s="31">
        <v>44804</v>
      </c>
      <c r="C41" s="18" t="s">
        <v>9</v>
      </c>
      <c r="D41" s="19" t="s">
        <v>121</v>
      </c>
      <c r="E41" s="38">
        <v>5004000</v>
      </c>
      <c r="F41" s="87">
        <f t="shared" si="2"/>
        <v>1251000</v>
      </c>
      <c r="G41" s="70">
        <v>211020105</v>
      </c>
      <c r="H41" s="98">
        <v>1374</v>
      </c>
      <c r="I41" s="85">
        <v>44792</v>
      </c>
      <c r="J41" s="38">
        <v>5004000</v>
      </c>
      <c r="K41" s="42" t="s">
        <v>136</v>
      </c>
      <c r="L41" s="41">
        <v>1061808543</v>
      </c>
      <c r="M41" s="18" t="s">
        <v>81</v>
      </c>
      <c r="N41" s="72" t="s">
        <v>137</v>
      </c>
      <c r="O41" s="73">
        <v>3188246181</v>
      </c>
      <c r="P41" s="32" t="s">
        <v>11</v>
      </c>
      <c r="Q41" s="22">
        <v>1094241966</v>
      </c>
      <c r="R41" s="18" t="s">
        <v>188</v>
      </c>
      <c r="S41" s="18" t="s">
        <v>80</v>
      </c>
      <c r="T41" s="32" t="s">
        <v>12</v>
      </c>
      <c r="U41" s="32" t="s">
        <v>13</v>
      </c>
      <c r="V41" s="32">
        <v>4</v>
      </c>
      <c r="W41" s="33">
        <v>44805</v>
      </c>
      <c r="X41" s="23">
        <v>44926</v>
      </c>
      <c r="Y41" s="34">
        <v>2153</v>
      </c>
      <c r="Z41" s="24"/>
      <c r="AA41" s="25"/>
      <c r="AB41" s="25"/>
      <c r="AC41" s="26"/>
      <c r="AD41" s="25"/>
      <c r="AE41" s="27"/>
      <c r="AF41" s="40"/>
      <c r="AG41" s="28"/>
    </row>
    <row r="42" spans="1:33" x14ac:dyDescent="0.25">
      <c r="A42" s="17">
        <v>890</v>
      </c>
      <c r="B42" s="31">
        <v>44804</v>
      </c>
      <c r="C42" s="18" t="s">
        <v>9</v>
      </c>
      <c r="D42" s="19" t="s">
        <v>121</v>
      </c>
      <c r="E42" s="38">
        <v>5004000</v>
      </c>
      <c r="F42" s="87">
        <f t="shared" si="2"/>
        <v>1251000</v>
      </c>
      <c r="G42" s="70">
        <v>211020105</v>
      </c>
      <c r="H42" s="98">
        <v>1373</v>
      </c>
      <c r="I42" s="85">
        <v>44792</v>
      </c>
      <c r="J42" s="38">
        <v>5004000</v>
      </c>
      <c r="K42" s="21" t="s">
        <v>141</v>
      </c>
      <c r="L42" s="37">
        <v>1120583252</v>
      </c>
      <c r="M42" s="18" t="s">
        <v>69</v>
      </c>
      <c r="N42" s="84" t="s">
        <v>142</v>
      </c>
      <c r="O42" s="73">
        <v>3124962507</v>
      </c>
      <c r="P42" s="32" t="s">
        <v>11</v>
      </c>
      <c r="Q42" s="22">
        <v>1094241966</v>
      </c>
      <c r="R42" s="18" t="s">
        <v>188</v>
      </c>
      <c r="S42" s="18" t="s">
        <v>80</v>
      </c>
      <c r="T42" s="32" t="s">
        <v>12</v>
      </c>
      <c r="U42" s="32" t="s">
        <v>13</v>
      </c>
      <c r="V42" s="32">
        <v>4</v>
      </c>
      <c r="W42" s="33">
        <v>44805</v>
      </c>
      <c r="X42" s="23">
        <v>44926</v>
      </c>
      <c r="Y42" s="34">
        <v>2154</v>
      </c>
      <c r="Z42" s="24"/>
      <c r="AA42" s="25"/>
      <c r="AB42" s="25"/>
      <c r="AC42" s="26"/>
      <c r="AD42" s="25"/>
      <c r="AE42" s="27"/>
      <c r="AF42" s="40"/>
      <c r="AG42" s="28"/>
    </row>
    <row r="310" spans="1:32" x14ac:dyDescent="0.25">
      <c r="A310" s="44"/>
      <c r="C310" s="46">
        <v>0</v>
      </c>
      <c r="Q310" s="44"/>
      <c r="AA310" s="57"/>
      <c r="AB310" s="57"/>
      <c r="AD310" s="57"/>
      <c r="AE310" s="55"/>
      <c r="AF310" s="59"/>
    </row>
  </sheetData>
  <autoFilter ref="A1:AL42"/>
  <hyperlinks>
    <hyperlink ref="N3" r:id="rId1"/>
    <hyperlink ref="N4" r:id="rId2"/>
    <hyperlink ref="N5" r:id="rId3"/>
    <hyperlink ref="N6" r:id="rId4"/>
    <hyperlink ref="N7" r:id="rId5"/>
    <hyperlink ref="N2" r:id="rId6"/>
    <hyperlink ref="N8" r:id="rId7"/>
    <hyperlink ref="N9" r:id="rId8"/>
    <hyperlink ref="N10" r:id="rId9"/>
    <hyperlink ref="N11" r:id="rId10"/>
    <hyperlink ref="N12" r:id="rId11"/>
    <hyperlink ref="N15" r:id="rId12"/>
    <hyperlink ref="N16" r:id="rId13"/>
    <hyperlink ref="N17" r:id="rId14"/>
    <hyperlink ref="N14" r:id="rId15"/>
    <hyperlink ref="N18" r:id="rId16"/>
    <hyperlink ref="N19" r:id="rId17"/>
    <hyperlink ref="N20" r:id="rId18"/>
    <hyperlink ref="N21" r:id="rId19"/>
    <hyperlink ref="N22" r:id="rId20"/>
    <hyperlink ref="N36" r:id="rId21"/>
    <hyperlink ref="N37" r:id="rId22"/>
    <hyperlink ref="N24" r:id="rId23"/>
    <hyperlink ref="N25" r:id="rId24"/>
    <hyperlink ref="N27" r:id="rId25"/>
    <hyperlink ref="N28" r:id="rId26"/>
    <hyperlink ref="N29" r:id="rId27"/>
    <hyperlink ref="N30" r:id="rId28"/>
    <hyperlink ref="N32" r:id="rId29"/>
    <hyperlink ref="N33" r:id="rId30"/>
    <hyperlink ref="N34" r:id="rId31"/>
    <hyperlink ref="N13" r:id="rId32"/>
    <hyperlink ref="N38" r:id="rId33"/>
    <hyperlink ref="N39" r:id="rId34"/>
    <hyperlink ref="N40" r:id="rId35"/>
    <hyperlink ref="N41" r:id="rId36"/>
    <hyperlink ref="N42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"/>
  <sheetViews>
    <sheetView workbookViewId="0">
      <selection activeCell="E8" sqref="E8"/>
    </sheetView>
  </sheetViews>
  <sheetFormatPr baseColWidth="10" defaultRowHeight="15" x14ac:dyDescent="0.25"/>
  <cols>
    <col min="1" max="2" width="2.7109375" customWidth="1"/>
    <col min="4" max="4" width="58.28515625" bestFit="1" customWidth="1"/>
    <col min="5" max="5" width="20.7109375" customWidth="1"/>
  </cols>
  <sheetData>
    <row r="1" spans="3:7" x14ac:dyDescent="0.25">
      <c r="C1" s="104" t="s">
        <v>192</v>
      </c>
      <c r="D1" s="104"/>
      <c r="F1" s="96"/>
      <c r="G1" s="96"/>
    </row>
    <row r="2" spans="3:7" x14ac:dyDescent="0.25">
      <c r="C2" s="95" t="s">
        <v>190</v>
      </c>
      <c r="D2" s="94" t="s">
        <v>191</v>
      </c>
    </row>
    <row r="3" spans="3:7" x14ac:dyDescent="0.25">
      <c r="C3">
        <v>6910</v>
      </c>
      <c r="D3" t="s">
        <v>189</v>
      </c>
      <c r="E3" t="s">
        <v>201</v>
      </c>
    </row>
    <row r="4" spans="3:7" x14ac:dyDescent="0.25">
      <c r="C4">
        <v>8211</v>
      </c>
      <c r="D4" t="s">
        <v>193</v>
      </c>
      <c r="E4" t="s">
        <v>198</v>
      </c>
    </row>
    <row r="5" spans="3:7" x14ac:dyDescent="0.25">
      <c r="C5">
        <v>7490</v>
      </c>
      <c r="D5" t="s">
        <v>194</v>
      </c>
      <c r="E5" t="s">
        <v>199</v>
      </c>
    </row>
    <row r="6" spans="3:7" x14ac:dyDescent="0.25">
      <c r="C6" s="97">
        <v>5320</v>
      </c>
      <c r="D6" s="97" t="s">
        <v>195</v>
      </c>
      <c r="E6" t="s">
        <v>200</v>
      </c>
    </row>
    <row r="7" spans="3:7" x14ac:dyDescent="0.25">
      <c r="C7">
        <v>1084</v>
      </c>
      <c r="D7" t="s">
        <v>196</v>
      </c>
      <c r="E7" t="s">
        <v>197</v>
      </c>
    </row>
  </sheetData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CONTRATACION 2022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TuSoft</cp:lastModifiedBy>
  <cp:lastPrinted>2022-05-16T17:49:24Z</cp:lastPrinted>
  <dcterms:created xsi:type="dcterms:W3CDTF">2018-12-29T17:34:30Z</dcterms:created>
  <dcterms:modified xsi:type="dcterms:W3CDTF">2022-10-03T21:06:31Z</dcterms:modified>
</cp:coreProperties>
</file>